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88 Data (sheet 1 of 1)" sheetId="1" r:id="rId1"/>
  </sheets>
  <definedNames>
    <definedName name="_xlnm.Print_Area" localSheetId="0">'FY1988 Data (sheet 1 of 1)'!$A$3:$AS$91</definedName>
    <definedName name="_xlnm.Print_Titles" localSheetId="0">'FY1988 Data (sheet 1 of 1)'!$B:$B,'FY1988 Data (sheet 1 of 1)'!$3:$3</definedName>
  </definedNames>
  <calcPr calcId="152511"/>
</workbook>
</file>

<file path=xl/calcChain.xml><?xml version="1.0" encoding="utf-8"?>
<calcChain xmlns="http://schemas.openxmlformats.org/spreadsheetml/2006/main">
  <c r="D92" i="1" l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C92" i="1"/>
</calcChain>
</file>

<file path=xl/sharedStrings.xml><?xml version="1.0" encoding="utf-8"?>
<sst xmlns="http://schemas.openxmlformats.org/spreadsheetml/2006/main" count="1458" uniqueCount="230">
  <si>
    <t>ANCHOR POINT PUBLIC LIBRARY</t>
  </si>
  <si>
    <t>ANCHOR POINT</t>
  </si>
  <si>
    <t>ANCHORAGE MUNICIPAL LIBRARIES</t>
  </si>
  <si>
    <t>ANCHORAGE</t>
  </si>
  <si>
    <t>ANDERSON VILLAGE LIBRARY</t>
  </si>
  <si>
    <t>ANDERSON</t>
  </si>
  <si>
    <t>KUSKOKWIM CONSORTIUM LIBRARY</t>
  </si>
  <si>
    <t>BETHEL</t>
  </si>
  <si>
    <t>BIG LAKE LIBRARY</t>
  </si>
  <si>
    <t>BIG LAKE</t>
  </si>
  <si>
    <t>CANTWELL</t>
  </si>
  <si>
    <t>CHINIAK PUBLIC LIBRARY</t>
  </si>
  <si>
    <t>CHINIAK</t>
  </si>
  <si>
    <t>RUTH RIGGS PUBLIC LIBRARY</t>
  </si>
  <si>
    <t>CLEARWATER</t>
  </si>
  <si>
    <t>COLD BAY PUBLIC LIBRARY</t>
  </si>
  <si>
    <t>COLD BAY</t>
  </si>
  <si>
    <t>COOPER LANDING</t>
  </si>
  <si>
    <t>CORDOVA PUBLIC LIBRARY</t>
  </si>
  <si>
    <t>CORDOVA</t>
  </si>
  <si>
    <t>CRAIG PUBLIC LIBRARY</t>
  </si>
  <si>
    <t>CRAIG</t>
  </si>
  <si>
    <t>IPNATCHIAQ LIBRARY</t>
  </si>
  <si>
    <t>DEERING</t>
  </si>
  <si>
    <t>DELTA COMMUNITY LIBRARY</t>
  </si>
  <si>
    <t>DELTA JUNCTION</t>
  </si>
  <si>
    <t>DILLINGHAM PUBLIC LIBRARY</t>
  </si>
  <si>
    <t>DILLINGHAM</t>
  </si>
  <si>
    <t>EAGLE PUBLIC LIBRARY</t>
  </si>
  <si>
    <t>EAGLE CITY</t>
  </si>
  <si>
    <t>ELIM COMMUNITY LIBRARY</t>
  </si>
  <si>
    <t>ELIM</t>
  </si>
  <si>
    <t>NOME</t>
  </si>
  <si>
    <t>FAIRBANKS</t>
  </si>
  <si>
    <t>CHARLES EVANS COMMUNITY LIBRARY</t>
  </si>
  <si>
    <t>GALENA</t>
  </si>
  <si>
    <t>COPPER VALLEY COMMUNITY LIBRARY</t>
  </si>
  <si>
    <t>GLENNALLEN</t>
  </si>
  <si>
    <t>GUSTAVUS PUBLIC LIBRARY</t>
  </si>
  <si>
    <t>GUSTAVUS</t>
  </si>
  <si>
    <t>HAINES BOROUGH PUBLIC LIBRARY</t>
  </si>
  <si>
    <t>HAINES</t>
  </si>
  <si>
    <t>TRI-VALLEY COMMUNITY LIBRARY</t>
  </si>
  <si>
    <t>HEALY</t>
  </si>
  <si>
    <t>HOLLIS PUBLIC LIBRARY</t>
  </si>
  <si>
    <t>HOLLIS</t>
  </si>
  <si>
    <t>HOMER PUBLIC LIBRARY</t>
  </si>
  <si>
    <t>HOMER</t>
  </si>
  <si>
    <t>HOPE COMMUNITY LIBRARY</t>
  </si>
  <si>
    <t>HOPE</t>
  </si>
  <si>
    <t>JUNEAU PUBLIC LIBRARIES</t>
  </si>
  <si>
    <t>JUNEAU</t>
  </si>
  <si>
    <t>KAKE COMMUNITY LIBRARY</t>
  </si>
  <si>
    <t>KAKE</t>
  </si>
  <si>
    <t>KASILOF PUBLIC LIBRARY</t>
  </si>
  <si>
    <t>KASILOF</t>
  </si>
  <si>
    <t>KENAI COMMUNITY LIBRARY</t>
  </si>
  <si>
    <t>KENAI</t>
  </si>
  <si>
    <t>KETCHIKAN PUBLIC LIBRARY</t>
  </si>
  <si>
    <t>KETCHIKAN</t>
  </si>
  <si>
    <t>A. HOLMES JOHNSON MEM LIBRARY</t>
  </si>
  <si>
    <t>KODIAK</t>
  </si>
  <si>
    <t>CHUKCHI LIBRARY</t>
  </si>
  <si>
    <t>KOTZEBUE</t>
  </si>
  <si>
    <t>MCGRATH COMMUNITY LIBRARY</t>
  </si>
  <si>
    <t>MCGRATH</t>
  </si>
  <si>
    <t>METLAKATLA CENTENNIAL LIBRARY</t>
  </si>
  <si>
    <t>METLAKATLA</t>
  </si>
  <si>
    <t>MARTIN MONSEN LIBRARY</t>
  </si>
  <si>
    <t>NAKNEK</t>
  </si>
  <si>
    <t>NENANA PUBLIC LIBRARY</t>
  </si>
  <si>
    <t>NENANA</t>
  </si>
  <si>
    <t>NINILCHIK COMMUNITY LIBRARY</t>
  </si>
  <si>
    <t>NINILCHIK</t>
  </si>
  <si>
    <t>KEGOAYAH KOZGA LIBRARY</t>
  </si>
  <si>
    <t>NORTHWAY COMMUNITY LIBRARY</t>
  </si>
  <si>
    <t>NORTHWAY</t>
  </si>
  <si>
    <t>PALMER PUBLIC LIBRARY</t>
  </si>
  <si>
    <t>PALMER</t>
  </si>
  <si>
    <t>PELICAN PUBLIC LIBRARY</t>
  </si>
  <si>
    <t>PELICAN</t>
  </si>
  <si>
    <t>PETERSBURG PUBLIC LIBRARY</t>
  </si>
  <si>
    <t>PETERSBURG</t>
  </si>
  <si>
    <t>JESSIE WAKEFIELD MEMORIAL LIBRARY</t>
  </si>
  <si>
    <t>PORT LIONS</t>
  </si>
  <si>
    <t>RUBY COMMUNITY LIBRARY</t>
  </si>
  <si>
    <t>RUBY</t>
  </si>
  <si>
    <t>SELDOVIA PUBLIC LIBRARY</t>
  </si>
  <si>
    <t>SELDOVIA</t>
  </si>
  <si>
    <t>SEWARD COMMUNITY LIBRARY</t>
  </si>
  <si>
    <t>SEWARD</t>
  </si>
  <si>
    <t>NELLIE WEYIOUANNA ILISAAVIK</t>
  </si>
  <si>
    <t>SHISHMAREF</t>
  </si>
  <si>
    <t>KETTLESON MEMORIAL LIBRARY</t>
  </si>
  <si>
    <t>SITKA</t>
  </si>
  <si>
    <t>SKAGWAY PUBLIC LIBRARY</t>
  </si>
  <si>
    <t>SKAGWAY</t>
  </si>
  <si>
    <t>SOLDOTNA PUBLIC LIBRARY</t>
  </si>
  <si>
    <t>SOLDOTNA</t>
  </si>
  <si>
    <t>SUTTON PUBLIC LIBRARY</t>
  </si>
  <si>
    <t>SUTTON</t>
  </si>
  <si>
    <t>TAKOTNA COMMUNITY LIBRARY</t>
  </si>
  <si>
    <t>TAKOTNA</t>
  </si>
  <si>
    <t>TALKEETNA PUBLIC LIBRARY</t>
  </si>
  <si>
    <t>TALKEETNA</t>
  </si>
  <si>
    <t>TANANA COMMUNITY LIBRARY</t>
  </si>
  <si>
    <t>TANANA</t>
  </si>
  <si>
    <t>DERMOTT O'TOOLE MEMORIAL LIBRARY</t>
  </si>
  <si>
    <t>TENAKEE SPRINGS</t>
  </si>
  <si>
    <t>TOK COMMUNITY LIBRARY</t>
  </si>
  <si>
    <t>TOK</t>
  </si>
  <si>
    <t>TICASUK LIBRARY</t>
  </si>
  <si>
    <t>UNALAKLEET</t>
  </si>
  <si>
    <t>VALDEZ CONSORTIUM LIBRARY</t>
  </si>
  <si>
    <t>VALDEZ</t>
  </si>
  <si>
    <t>WASILLA PUBLIC LIBRARY</t>
  </si>
  <si>
    <t>WASILLA</t>
  </si>
  <si>
    <t>WILLOW PUBLIC LIBRARY</t>
  </si>
  <si>
    <t>WILLOW</t>
  </si>
  <si>
    <t>IRENE INGLE PUBLIC LIBRARY</t>
  </si>
  <si>
    <t>WRANGELL</t>
  </si>
  <si>
    <t>KOYUK PUBLIC LIBRARY</t>
  </si>
  <si>
    <t>KOYUK</t>
  </si>
  <si>
    <t>PILOT STATION PUBLIC LIBRARY</t>
  </si>
  <si>
    <t>PILOT STATION</t>
  </si>
  <si>
    <t>NIKOLAI PUBLIC LIBRARY</t>
  </si>
  <si>
    <t>NIKOLAI</t>
  </si>
  <si>
    <t>SAND POINT</t>
  </si>
  <si>
    <t>OLD HARBOR</t>
  </si>
  <si>
    <t>CANTWELL SCHOOL/COMMUNITY LIBRARY</t>
  </si>
  <si>
    <t>COOPER LANDING COMMUNITY LIBRARY</t>
  </si>
  <si>
    <t>FAIRBANKS NORTH STAR BOROUGH PUBLIC LIBRARY</t>
  </si>
  <si>
    <t>FY1988 Library Name</t>
  </si>
  <si>
    <t>FY1988 City</t>
  </si>
  <si>
    <t>FY1988 Population</t>
  </si>
  <si>
    <t>FY1988 Librarians with MLS</t>
  </si>
  <si>
    <t>FY1988 All Other Paid Employees</t>
  </si>
  <si>
    <t>FY1988 Total Employees</t>
  </si>
  <si>
    <t>FY1988 Total Local Government Income</t>
  </si>
  <si>
    <t>FY1988 Total State Government Income</t>
  </si>
  <si>
    <t>FY1988 Total Federal Government Income</t>
  </si>
  <si>
    <t>FY1988 Total All Other Income</t>
  </si>
  <si>
    <t>FY1988 Total Operating Income</t>
  </si>
  <si>
    <t>FY1988 Salaries and Wages</t>
  </si>
  <si>
    <t>FY1988 Benefits</t>
  </si>
  <si>
    <t>FY1988 Total Collection Expenditures</t>
  </si>
  <si>
    <t>FY1988 Total Other  Expenditures</t>
  </si>
  <si>
    <t>FY1988 Total Operating  Expenditures</t>
  </si>
  <si>
    <t>FY1988 Capital Outlay</t>
  </si>
  <si>
    <t xml:space="preserve">FY1988 Total Audio Material Volumes </t>
  </si>
  <si>
    <t xml:space="preserve">FY1988 Total Video Material Volumes </t>
  </si>
  <si>
    <t>FY1988 Total Subscription Titles</t>
  </si>
  <si>
    <t>FY1988 Total Circulation</t>
  </si>
  <si>
    <t>FY1988 ILLs Provided</t>
  </si>
  <si>
    <t>FY1988 ILLs Received</t>
  </si>
  <si>
    <t>ATMAUTLUAK PUBLIC LIBRARY</t>
  </si>
  <si>
    <t>CHUATHBALUK PUBLIC LIBRARY</t>
  </si>
  <si>
    <t>GAMBELL PUBLIC LIBRARY</t>
  </si>
  <si>
    <t>KING COVE PUBLIC LIBRARY</t>
  </si>
  <si>
    <t>KOYUKUK COMMUNITY LIBRARY</t>
  </si>
  <si>
    <t>SAVOONGA PUBLIC LIBRARY</t>
  </si>
  <si>
    <t>WHITTIER PUBLIC LIBRARY</t>
  </si>
  <si>
    <t>ATMAUTLUAK</t>
  </si>
  <si>
    <t xml:space="preserve">CHUATHBALUK </t>
  </si>
  <si>
    <t>KING COVE</t>
  </si>
  <si>
    <t xml:space="preserve">KOYUKUK </t>
  </si>
  <si>
    <t xml:space="preserve">SAVOONGA </t>
  </si>
  <si>
    <t xml:space="preserve">WHITTIER </t>
  </si>
  <si>
    <t>ANIAK PUBLIC LIBRARY</t>
  </si>
  <si>
    <t>ANIAK</t>
  </si>
  <si>
    <t>GAMBELL</t>
  </si>
  <si>
    <t>HYDER COMMUNITY LIBRARY</t>
  </si>
  <si>
    <t>HYDER</t>
  </si>
  <si>
    <t>OLD HARBOR PUBLIC LIBRARY</t>
  </si>
  <si>
    <t>QUINHAGAK</t>
  </si>
  <si>
    <t>QUINHAGAK PUBLIC LIBRARY</t>
  </si>
  <si>
    <t>FORT YUKON</t>
  </si>
  <si>
    <t>FORT YUKON PUBLIC LIBRARY</t>
  </si>
  <si>
    <t>SAINT MARY'S</t>
  </si>
  <si>
    <t>SAINT PAUL</t>
  </si>
  <si>
    <t>SAINT MARY'S PUBLIC LIBRARY</t>
  </si>
  <si>
    <t>SAINT PAUL PUBLIC LIBRARY</t>
  </si>
  <si>
    <t>SAND POINT PUBLIC LIBRARY</t>
  </si>
  <si>
    <t>FY1988 Adult Book  Circulation</t>
  </si>
  <si>
    <t>FY1988 Juvenile  Book Circulation</t>
  </si>
  <si>
    <t>FY1988 All Other  Circulation</t>
  </si>
  <si>
    <t>FY1988 Circulations Per Capita</t>
  </si>
  <si>
    <t>FY1988 Volumes Per Capita</t>
  </si>
  <si>
    <t>FY1988 Operating  Expenditures Per Capita</t>
  </si>
  <si>
    <t>FY1988 Book Expenditures</t>
  </si>
  <si>
    <t>FY1988 Subscription Expenditures</t>
  </si>
  <si>
    <t>FY1988 Audiovisuals Expenditures</t>
  </si>
  <si>
    <t>FY1988 Other Materials Expenditures</t>
  </si>
  <si>
    <t>FY1988 Collection Expenditures Per Capita</t>
  </si>
  <si>
    <t>FY1988 Number of Volunteers</t>
  </si>
  <si>
    <t>FY1988 Annual Volunteer Hours</t>
  </si>
  <si>
    <t>FY1988 Type of Library Board</t>
  </si>
  <si>
    <t>FY1988 Hours Library Outlets Open Per Week</t>
  </si>
  <si>
    <t>FY1988 Annual Number of Programs</t>
  </si>
  <si>
    <t>CENTRAL</t>
  </si>
  <si>
    <t>CHEFORNAK</t>
  </si>
  <si>
    <t>HOOPER BAY</t>
  </si>
  <si>
    <t>KWETHLUK</t>
  </si>
  <si>
    <t>KWIGILLINGOK</t>
  </si>
  <si>
    <t>MENTASTA</t>
  </si>
  <si>
    <t>NEWTOK</t>
  </si>
  <si>
    <t>STEBBINS</t>
  </si>
  <si>
    <t>STEBBINS PUBLIC LIBRAR</t>
  </si>
  <si>
    <t>NEWTOK PUBLIC LIBRARY</t>
  </si>
  <si>
    <t>MENTASTA PUBLIC LIBRARY</t>
  </si>
  <si>
    <t>KWETHLUK PUBLIC LIBRARY</t>
  </si>
  <si>
    <t>KWIGILLINGOK PUBLIC LIBRARY</t>
  </si>
  <si>
    <t>HOOPER BAY PUBLIC LIBRARY</t>
  </si>
  <si>
    <t>CENTRAL PUBLIC LIBRARY</t>
  </si>
  <si>
    <t>CHEFORNAK PUBLIC LIBRARY</t>
  </si>
  <si>
    <t>FY1988 Books Added</t>
  </si>
  <si>
    <t>FY1988 Total Books Volumes</t>
  </si>
  <si>
    <t>FY1988 Attendance in Library Per Week</t>
  </si>
  <si>
    <t>FY1988 Reference Questions Per Week</t>
  </si>
  <si>
    <t>Policy</t>
  </si>
  <si>
    <t>Advisory</t>
  </si>
  <si>
    <t>None</t>
  </si>
  <si>
    <t>FY1988 All Other Librarians</t>
  </si>
  <si>
    <t>FY1988 Total Collection Expenditures2</t>
  </si>
  <si>
    <t>Alaska Public Library Statistics</t>
  </si>
  <si>
    <t>End of Row</t>
  </si>
  <si>
    <t>Total</t>
  </si>
  <si>
    <t>End of Docment</t>
  </si>
  <si>
    <t>(empty)</t>
  </si>
  <si>
    <t>This spreadsheet contains annual report data collected from public libraries in Alaska. This data was submitted for fiscal year 1988 (July 1, 1987-June 30, 1988); however, libraries which adhere to a calendar year financial schedule will submit data for the calendar year 1987 (January 1, 1987-December 31, 1987).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</si>
</sst>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37" fontId="6" fillId="0" borderId="8" xfId="1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3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3" fontId="7" fillId="0" borderId="1" xfId="1" applyNumberFormat="1" applyFont="1" applyFill="1" applyBorder="1" applyAlignment="1">
      <alignment horizontal="right" wrapText="1"/>
    </xf>
    <xf numFmtId="43" fontId="7" fillId="0" borderId="1" xfId="1" applyFont="1" applyFill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wrapText="1"/>
    </xf>
    <xf numFmtId="37" fontId="7" fillId="0" borderId="1" xfId="1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/>
    <xf numFmtId="165" fontId="7" fillId="0" borderId="1" xfId="2" applyNumberFormat="1" applyFont="1" applyFill="1" applyBorder="1" applyAlignment="1">
      <alignment horizontal="right" wrapText="1"/>
    </xf>
    <xf numFmtId="2" fontId="7" fillId="0" borderId="1" xfId="2" applyNumberFormat="1" applyFont="1" applyFill="1" applyBorder="1" applyAlignment="1">
      <alignment horizontal="right" wrapText="1"/>
    </xf>
    <xf numFmtId="3" fontId="7" fillId="0" borderId="1" xfId="2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 applyAlignment="1">
      <alignment horizontal="center" wrapText="1"/>
    </xf>
    <xf numFmtId="3" fontId="7" fillId="0" borderId="5" xfId="2" applyNumberFormat="1" applyFont="1" applyFill="1" applyBorder="1" applyAlignment="1">
      <alignment horizontal="right" wrapText="1"/>
    </xf>
    <xf numFmtId="0" fontId="3" fillId="0" borderId="0" xfId="0" applyFont="1"/>
    <xf numFmtId="0" fontId="7" fillId="0" borderId="4" xfId="2" applyFont="1" applyFill="1" applyBorder="1" applyAlignment="1">
      <alignment wrapText="1"/>
    </xf>
    <xf numFmtId="0" fontId="7" fillId="0" borderId="2" xfId="2" applyFont="1" applyFill="1" applyBorder="1" applyAlignment="1">
      <alignment wrapText="1"/>
    </xf>
    <xf numFmtId="3" fontId="7" fillId="0" borderId="2" xfId="1" applyNumberFormat="1" applyFont="1" applyFill="1" applyBorder="1" applyAlignment="1">
      <alignment horizontal="right" wrapText="1"/>
    </xf>
    <xf numFmtId="43" fontId="7" fillId="0" borderId="2" xfId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7" fontId="7" fillId="0" borderId="2" xfId="1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5" fontId="7" fillId="0" borderId="2" xfId="2" applyNumberFormat="1" applyFont="1" applyFill="1" applyBorder="1" applyAlignment="1">
      <alignment horizontal="right" wrapText="1"/>
    </xf>
    <xf numFmtId="2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center" wrapText="1"/>
    </xf>
    <xf numFmtId="3" fontId="7" fillId="0" borderId="6" xfId="2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Border="1"/>
    <xf numFmtId="3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3" fontId="3" fillId="0" borderId="0" xfId="1" applyNumberFormat="1" applyFont="1" applyFill="1"/>
    <xf numFmtId="43" fontId="3" fillId="0" borderId="0" xfId="1" applyFont="1" applyFill="1"/>
    <xf numFmtId="4" fontId="3" fillId="0" borderId="0" xfId="1" applyNumberFormat="1" applyFont="1" applyFill="1"/>
    <xf numFmtId="37" fontId="3" fillId="0" borderId="0" xfId="1" applyNumberFormat="1" applyFont="1" applyFill="1"/>
    <xf numFmtId="165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3" borderId="0" xfId="0" applyFont="1" applyFill="1"/>
    <xf numFmtId="3" fontId="3" fillId="0" borderId="0" xfId="1" applyNumberFormat="1" applyFont="1"/>
    <xf numFmtId="3" fontId="3" fillId="3" borderId="0" xfId="1" applyNumberFormat="1" applyFont="1" applyFill="1"/>
    <xf numFmtId="43" fontId="3" fillId="3" borderId="0" xfId="1" applyFont="1" applyFill="1"/>
    <xf numFmtId="3" fontId="3" fillId="4" borderId="0" xfId="1" applyNumberFormat="1" applyFont="1" applyFill="1"/>
    <xf numFmtId="4" fontId="3" fillId="3" borderId="0" xfId="1" applyNumberFormat="1" applyFont="1" applyFill="1"/>
    <xf numFmtId="37" fontId="3" fillId="0" borderId="0" xfId="1" applyNumberFormat="1" applyFont="1"/>
    <xf numFmtId="165" fontId="3" fillId="3" borderId="0" xfId="0" applyNumberFormat="1" applyFont="1" applyFill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4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>
      <alignment horizontal="right" wrapText="1"/>
    </xf>
    <xf numFmtId="3" fontId="5" fillId="0" borderId="0" xfId="1" applyNumberFormat="1" applyFont="1" applyFill="1" applyAlignment="1">
      <alignment wrapText="1"/>
    </xf>
    <xf numFmtId="43" fontId="5" fillId="0" borderId="0" xfId="1" applyFont="1" applyFill="1" applyAlignment="1">
      <alignment wrapText="1"/>
    </xf>
    <xf numFmtId="4" fontId="5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3" fontId="5" fillId="0" borderId="1" xfId="1" applyNumberFormat="1" applyFont="1" applyFill="1" applyBorder="1" applyAlignment="1">
      <alignment horizontal="right" wrapText="1"/>
    </xf>
    <xf numFmtId="37" fontId="5" fillId="0" borderId="1" xfId="1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3" fontId="5" fillId="0" borderId="1" xfId="2" applyNumberFormat="1" applyFont="1" applyFill="1" applyBorder="1" applyAlignment="1">
      <alignment horizontal="right" wrapText="1"/>
    </xf>
    <xf numFmtId="3" fontId="5" fillId="0" borderId="5" xfId="2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/>
    <xf numFmtId="43" fontId="5" fillId="0" borderId="1" xfId="1" applyFont="1" applyFill="1" applyBorder="1" applyAlignment="1">
      <alignment horizontal="right" wrapText="1"/>
    </xf>
    <xf numFmtId="4" fontId="5" fillId="0" borderId="1" xfId="1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horizontal="right" wrapText="1"/>
    </xf>
    <xf numFmtId="164" fontId="5" fillId="0" borderId="2" xfId="2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0" xfId="0" applyFont="1" applyFill="1" applyBorder="1"/>
    <xf numFmtId="3" fontId="5" fillId="0" borderId="0" xfId="1" applyNumberFormat="1" applyFont="1" applyFill="1" applyBorder="1"/>
    <xf numFmtId="43" fontId="5" fillId="0" borderId="0" xfId="1" applyFont="1" applyFill="1" applyBorder="1"/>
    <xf numFmtId="4" fontId="5" fillId="0" borderId="0" xfId="1" applyNumberFormat="1" applyFont="1" applyFill="1" applyBorder="1"/>
    <xf numFmtId="37" fontId="5" fillId="0" borderId="0" xfId="1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2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0"/>
        <name val="Tahoma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S92" totalsRowCount="1" headerRowDxfId="94" dataDxfId="92" headerRowBorderDxfId="93" tableBorderDxfId="91" totalsRowBorderDxfId="90" headerRowCellStyle="Comma">
  <autoFilter ref="A3:AS91"/>
  <tableColumns count="45">
    <tableColumn id="1" name="FY1988 Library Name" totalsRowLabel="Total" dataDxfId="89" totalsRowDxfId="88" dataCellStyle="Normal_Sheet1"/>
    <tableColumn id="2" name="FY1988 City" totalsRowLabel="(empty)" dataDxfId="87" totalsRowDxfId="86" dataCellStyle="Normal_Sheet1"/>
    <tableColumn id="3" name="FY1988 Population" totalsRowFunction="sum" dataDxfId="85" totalsRowDxfId="84" dataCellStyle="Comma"/>
    <tableColumn id="4" name="FY1988 Adult Book  Circulation" totalsRowFunction="sum" dataDxfId="83" totalsRowDxfId="82" dataCellStyle="Comma"/>
    <tableColumn id="5" name="FY1988 Juvenile  Book Circulation" totalsRowFunction="sum" dataDxfId="81" totalsRowDxfId="80" dataCellStyle="Comma"/>
    <tableColumn id="6" name="FY1988 All Other  Circulation" totalsRowFunction="sum" dataDxfId="79" totalsRowDxfId="78" dataCellStyle="Comma"/>
    <tableColumn id="7" name="FY1988 Total Circulation" totalsRowFunction="sum" dataDxfId="77" totalsRowDxfId="76" dataCellStyle="Comma"/>
    <tableColumn id="8" name="FY1988 Circulations Per Capita" totalsRowFunction="sum" dataDxfId="75" totalsRowDxfId="74" dataCellStyle="Comma"/>
    <tableColumn id="9" name="FY1988 ILLs Provided" totalsRowFunction="sum" dataDxfId="73" totalsRowDxfId="72" dataCellStyle="Comma"/>
    <tableColumn id="10" name="FY1988 ILLs Received" totalsRowFunction="sum" dataDxfId="71" totalsRowDxfId="70" dataCellStyle="Comma"/>
    <tableColumn id="11" name="FY1988 Books Added" totalsRowFunction="sum" dataDxfId="69" totalsRowDxfId="68" dataCellStyle="Comma"/>
    <tableColumn id="12" name="FY1988 Total Books Volumes" totalsRowFunction="sum" dataDxfId="67" totalsRowDxfId="66" dataCellStyle="Comma"/>
    <tableColumn id="13" name="FY1988 Volumes Per Capita" totalsRowFunction="sum" dataDxfId="65" totalsRowDxfId="64" dataCellStyle="Comma"/>
    <tableColumn id="14" name="FY1988 Total Audio Material Volumes " totalsRowFunction="sum" dataDxfId="63" totalsRowDxfId="62" dataCellStyle="Comma"/>
    <tableColumn id="15" name="FY1988 Total Video Material Volumes " totalsRowFunction="sum" dataDxfId="61" totalsRowDxfId="60" dataCellStyle="Comma"/>
    <tableColumn id="16" name="FY1988 Total Subscription Titles" totalsRowFunction="sum" dataDxfId="59" totalsRowDxfId="58" dataCellStyle="Comma"/>
    <tableColumn id="17" name="FY1988 Total Local Government Income" totalsRowFunction="sum" dataDxfId="57" totalsRowDxfId="56" dataCellStyle="Normal_Sheet1"/>
    <tableColumn id="18" name="FY1988 Total State Government Income" totalsRowFunction="sum" dataDxfId="55" totalsRowDxfId="54" dataCellStyle="Normal_Sheet1"/>
    <tableColumn id="19" name="FY1988 Total Federal Government Income" totalsRowFunction="sum" dataDxfId="53" totalsRowDxfId="52" dataCellStyle="Normal_Sheet1"/>
    <tableColumn id="20" name="FY1988 Total All Other Income" totalsRowFunction="sum" dataDxfId="51" totalsRowDxfId="50" dataCellStyle="Normal_Sheet1"/>
    <tableColumn id="21" name="FY1988 Total Operating Income" totalsRowFunction="sum" dataDxfId="49" totalsRowDxfId="48" dataCellStyle="Normal_Sheet1"/>
    <tableColumn id="22" name="FY1988 Salaries and Wages" totalsRowFunction="sum" dataDxfId="47" totalsRowDxfId="46" dataCellStyle="Normal_Sheet1"/>
    <tableColumn id="23" name="FY1988 Benefits" totalsRowFunction="sum" dataDxfId="45" totalsRowDxfId="44" dataCellStyle="Normal_Sheet1"/>
    <tableColumn id="24" name="FY1988 Total Collection Expenditures" totalsRowFunction="sum" dataDxfId="43" totalsRowDxfId="42" dataCellStyle="Normal_Sheet1"/>
    <tableColumn id="25" name="FY1988 Total Other  Expenditures" totalsRowFunction="sum" dataDxfId="41" totalsRowDxfId="40" dataCellStyle="Normal_Sheet1"/>
    <tableColumn id="26" name="FY1988 Total Operating  Expenditures" totalsRowFunction="sum" dataDxfId="39" totalsRowDxfId="38" dataCellStyle="Normal_Sheet1"/>
    <tableColumn id="27" name="FY1988 Operating  Expenditures Per Capita" totalsRowFunction="sum" dataDxfId="37" totalsRowDxfId="36" dataCellStyle="Normal_Sheet1"/>
    <tableColumn id="28" name="FY1988 Capital Outlay" totalsRowFunction="sum" dataDxfId="35" totalsRowDxfId="34" dataCellStyle="Normal_Sheet1"/>
    <tableColumn id="29" name="FY1988 Book Expenditures" totalsRowFunction="sum" dataDxfId="33" totalsRowDxfId="32" dataCellStyle="Normal_Sheet1"/>
    <tableColumn id="30" name="FY1988 Subscription Expenditures" totalsRowFunction="sum" dataDxfId="31" totalsRowDxfId="30" dataCellStyle="Normal_Sheet1"/>
    <tableColumn id="31" name="FY1988 Audiovisuals Expenditures" totalsRowFunction="sum" dataDxfId="29" totalsRowDxfId="28" dataCellStyle="Normal_Sheet1"/>
    <tableColumn id="32" name="FY1988 Other Materials Expenditures" totalsRowFunction="sum" dataDxfId="27" totalsRowDxfId="26" dataCellStyle="Normal_Sheet1"/>
    <tableColumn id="33" name="FY1988 Total Collection Expenditures2" totalsRowFunction="sum" dataDxfId="25" totalsRowDxfId="24" dataCellStyle="Normal_Sheet1"/>
    <tableColumn id="34" name="FY1988 Collection Expenditures Per Capita" totalsRowFunction="sum" dataDxfId="23" totalsRowDxfId="22" dataCellStyle="Normal_Sheet1"/>
    <tableColumn id="35" name="FY1988 Librarians with MLS" totalsRowFunction="sum" dataDxfId="21" totalsRowDxfId="20" dataCellStyle="Normal_Sheet1"/>
    <tableColumn id="36" name="FY1988 All Other Librarians" totalsRowFunction="sum" dataDxfId="19" totalsRowDxfId="18" dataCellStyle="Normal_Sheet1"/>
    <tableColumn id="37" name="FY1988 All Other Paid Employees" totalsRowFunction="sum" dataDxfId="17" totalsRowDxfId="16" dataCellStyle="Normal_Sheet1"/>
    <tableColumn id="38" name="FY1988 Total Employees" totalsRowFunction="sum" dataDxfId="15" totalsRowDxfId="14" dataCellStyle="Normal_Sheet1"/>
    <tableColumn id="39" name="FY1988 Number of Volunteers" totalsRowFunction="sum" dataDxfId="13" totalsRowDxfId="12" dataCellStyle="Normal_Sheet1"/>
    <tableColumn id="40" name="FY1988 Annual Volunteer Hours" totalsRowFunction="sum" dataDxfId="11" totalsRowDxfId="10" dataCellStyle="Normal_Sheet1"/>
    <tableColumn id="41" name="FY1988 Type of Library Board" totalsRowFunction="sum" dataDxfId="9" totalsRowDxfId="8" dataCellStyle="Normal_Sheet1"/>
    <tableColumn id="42" name="FY1988 Hours Library Outlets Open Per Week" totalsRowFunction="sum" dataDxfId="7" totalsRowDxfId="6" dataCellStyle="Normal_Sheet1"/>
    <tableColumn id="43" name="FY1988 Attendance in Library Per Week" totalsRowFunction="sum" dataDxfId="5" totalsRowDxfId="4" dataCellStyle="Comma"/>
    <tableColumn id="44" name="FY1988 Reference Questions Per Week" totalsRowFunction="sum" dataDxfId="3" totalsRowDxfId="2" dataCellStyle="Comma"/>
    <tableColumn id="45" name="FY1988 Annual Number of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88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8"/>
  <sheetViews>
    <sheetView tabSelected="1" workbookViewId="0">
      <pane xSplit="1" topLeftCell="B1" activePane="topRight" state="frozen"/>
      <selection pane="topRight"/>
    </sheetView>
  </sheetViews>
  <sheetFormatPr defaultColWidth="0" defaultRowHeight="15.9" customHeight="1" zeroHeight="1" x14ac:dyDescent="0.25"/>
  <cols>
    <col min="1" max="1" width="46.5546875" style="54" customWidth="1"/>
    <col min="2" max="2" width="18.33203125" style="54" bestFit="1" customWidth="1"/>
    <col min="3" max="6" width="27.5546875" style="55" customWidth="1"/>
    <col min="7" max="7" width="27.5546875" style="56" customWidth="1"/>
    <col min="8" max="8" width="27.5546875" style="57" customWidth="1"/>
    <col min="9" max="9" width="27.5546875" style="55" customWidth="1"/>
    <col min="10" max="11" width="27.5546875" style="58" customWidth="1"/>
    <col min="12" max="12" width="27.5546875" style="55" customWidth="1"/>
    <col min="13" max="13" width="27.5546875" style="59" customWidth="1"/>
    <col min="14" max="15" width="27.5546875" style="60" customWidth="1"/>
    <col min="16" max="16" width="27.5546875" style="50" customWidth="1"/>
    <col min="17" max="20" width="27.5546875" style="27" customWidth="1"/>
    <col min="21" max="21" width="27.5546875" style="54" customWidth="1"/>
    <col min="22" max="25" width="27.5546875" style="27" customWidth="1"/>
    <col min="26" max="26" width="27.5546875" style="54" customWidth="1"/>
    <col min="27" max="27" width="27.5546875" style="61" customWidth="1"/>
    <col min="28" max="32" width="27.5546875" style="27" customWidth="1"/>
    <col min="33" max="33" width="27.5546875" style="54" customWidth="1"/>
    <col min="34" max="34" width="27.5546875" style="61" customWidth="1"/>
    <col min="35" max="37" width="27.5546875" style="27" customWidth="1"/>
    <col min="38" max="38" width="27.5546875" style="54" customWidth="1"/>
    <col min="39" max="40" width="27.5546875" style="62" customWidth="1"/>
    <col min="41" max="41" width="27.5546875" style="63" customWidth="1"/>
    <col min="42" max="42" width="27.5546875" style="62" customWidth="1"/>
    <col min="43" max="44" width="27.5546875" style="55" customWidth="1"/>
    <col min="45" max="45" width="27.5546875" style="62" customWidth="1"/>
    <col min="46" max="16384" width="27.5546875" style="27" hidden="1"/>
  </cols>
  <sheetData>
    <row r="1" spans="1:45" s="3" customFormat="1" ht="118.8" x14ac:dyDescent="0.25">
      <c r="A1" s="1" t="s">
        <v>229</v>
      </c>
      <c r="B1" s="2" t="s">
        <v>225</v>
      </c>
      <c r="C1" s="66" t="s">
        <v>228</v>
      </c>
      <c r="D1" s="66" t="s">
        <v>228</v>
      </c>
      <c r="E1" s="66" t="s">
        <v>228</v>
      </c>
      <c r="F1" s="66" t="s">
        <v>228</v>
      </c>
      <c r="G1" s="66" t="s">
        <v>228</v>
      </c>
      <c r="H1" s="67" t="s">
        <v>228</v>
      </c>
      <c r="I1" s="66" t="s">
        <v>228</v>
      </c>
      <c r="J1" s="66" t="s">
        <v>228</v>
      </c>
      <c r="K1" s="66" t="s">
        <v>228</v>
      </c>
      <c r="L1" s="66" t="s">
        <v>228</v>
      </c>
      <c r="M1" s="68" t="s">
        <v>228</v>
      </c>
      <c r="N1" s="69" t="s">
        <v>228</v>
      </c>
      <c r="O1" s="69" t="s">
        <v>228</v>
      </c>
      <c r="P1" s="69" t="s">
        <v>228</v>
      </c>
      <c r="Q1" s="70" t="s">
        <v>228</v>
      </c>
      <c r="R1" s="70" t="s">
        <v>228</v>
      </c>
      <c r="S1" s="70" t="s">
        <v>228</v>
      </c>
      <c r="T1" s="70" t="s">
        <v>228</v>
      </c>
      <c r="U1" s="70" t="s">
        <v>228</v>
      </c>
      <c r="V1" s="70" t="s">
        <v>228</v>
      </c>
      <c r="W1" s="70" t="s">
        <v>228</v>
      </c>
      <c r="X1" s="70" t="s">
        <v>228</v>
      </c>
      <c r="Y1" s="70" t="s">
        <v>228</v>
      </c>
      <c r="Z1" s="70" t="s">
        <v>228</v>
      </c>
      <c r="AA1" s="71" t="s">
        <v>228</v>
      </c>
      <c r="AB1" s="70" t="s">
        <v>228</v>
      </c>
      <c r="AC1" s="70" t="s">
        <v>228</v>
      </c>
      <c r="AD1" s="70" t="s">
        <v>228</v>
      </c>
      <c r="AE1" s="70" t="s">
        <v>228</v>
      </c>
      <c r="AF1" s="70" t="s">
        <v>228</v>
      </c>
      <c r="AG1" s="70" t="s">
        <v>228</v>
      </c>
      <c r="AH1" s="71" t="s">
        <v>228</v>
      </c>
      <c r="AI1" s="70" t="s">
        <v>228</v>
      </c>
      <c r="AJ1" s="70" t="s">
        <v>228</v>
      </c>
      <c r="AK1" s="70" t="s">
        <v>228</v>
      </c>
      <c r="AL1" s="70" t="s">
        <v>228</v>
      </c>
      <c r="AM1" s="72" t="s">
        <v>228</v>
      </c>
      <c r="AN1" s="72" t="s">
        <v>228</v>
      </c>
      <c r="AO1" s="73" t="s">
        <v>228</v>
      </c>
      <c r="AP1" s="72" t="s">
        <v>228</v>
      </c>
      <c r="AQ1" s="66" t="s">
        <v>228</v>
      </c>
      <c r="AR1" s="66" t="s">
        <v>228</v>
      </c>
      <c r="AS1" s="72" t="s">
        <v>228</v>
      </c>
    </row>
    <row r="2" spans="1:45" s="3" customFormat="1" ht="14.4" x14ac:dyDescent="0.3">
      <c r="A2" s="97" t="s">
        <v>224</v>
      </c>
      <c r="B2" s="2" t="s">
        <v>225</v>
      </c>
      <c r="C2" s="66" t="s">
        <v>228</v>
      </c>
      <c r="D2" s="66" t="s">
        <v>228</v>
      </c>
      <c r="E2" s="66" t="s">
        <v>228</v>
      </c>
      <c r="F2" s="66" t="s">
        <v>228</v>
      </c>
      <c r="G2" s="66" t="s">
        <v>228</v>
      </c>
      <c r="H2" s="67" t="s">
        <v>228</v>
      </c>
      <c r="I2" s="66" t="s">
        <v>228</v>
      </c>
      <c r="J2" s="66" t="s">
        <v>228</v>
      </c>
      <c r="K2" s="66" t="s">
        <v>228</v>
      </c>
      <c r="L2" s="66" t="s">
        <v>228</v>
      </c>
      <c r="M2" s="68" t="s">
        <v>228</v>
      </c>
      <c r="N2" s="69" t="s">
        <v>228</v>
      </c>
      <c r="O2" s="69" t="s">
        <v>228</v>
      </c>
      <c r="P2" s="69" t="s">
        <v>228</v>
      </c>
      <c r="Q2" s="70" t="s">
        <v>228</v>
      </c>
      <c r="R2" s="70" t="s">
        <v>228</v>
      </c>
      <c r="S2" s="70" t="s">
        <v>228</v>
      </c>
      <c r="T2" s="70" t="s">
        <v>228</v>
      </c>
      <c r="U2" s="70" t="s">
        <v>228</v>
      </c>
      <c r="V2" s="70" t="s">
        <v>228</v>
      </c>
      <c r="W2" s="70" t="s">
        <v>228</v>
      </c>
      <c r="X2" s="70" t="s">
        <v>228</v>
      </c>
      <c r="Y2" s="70" t="s">
        <v>228</v>
      </c>
      <c r="Z2" s="70" t="s">
        <v>228</v>
      </c>
      <c r="AA2" s="71" t="s">
        <v>228</v>
      </c>
      <c r="AB2" s="70" t="s">
        <v>228</v>
      </c>
      <c r="AC2" s="70" t="s">
        <v>228</v>
      </c>
      <c r="AD2" s="70" t="s">
        <v>228</v>
      </c>
      <c r="AE2" s="70" t="s">
        <v>228</v>
      </c>
      <c r="AF2" s="70" t="s">
        <v>228</v>
      </c>
      <c r="AG2" s="70" t="s">
        <v>228</v>
      </c>
      <c r="AH2" s="71" t="s">
        <v>228</v>
      </c>
      <c r="AI2" s="70" t="s">
        <v>228</v>
      </c>
      <c r="AJ2" s="70" t="s">
        <v>228</v>
      </c>
      <c r="AK2" s="70" t="s">
        <v>228</v>
      </c>
      <c r="AL2" s="70" t="s">
        <v>228</v>
      </c>
      <c r="AM2" s="72" t="s">
        <v>228</v>
      </c>
      <c r="AN2" s="72" t="s">
        <v>228</v>
      </c>
      <c r="AO2" s="73" t="s">
        <v>228</v>
      </c>
      <c r="AP2" s="72" t="s">
        <v>228</v>
      </c>
      <c r="AQ2" s="66" t="s">
        <v>228</v>
      </c>
      <c r="AR2" s="66" t="s">
        <v>228</v>
      </c>
      <c r="AS2" s="72" t="s">
        <v>228</v>
      </c>
    </row>
    <row r="3" spans="1:45" s="13" customFormat="1" ht="26.4" x14ac:dyDescent="0.3">
      <c r="A3" s="4" t="s">
        <v>132</v>
      </c>
      <c r="B3" s="5" t="s">
        <v>133</v>
      </c>
      <c r="C3" s="6" t="s">
        <v>134</v>
      </c>
      <c r="D3" s="6" t="s">
        <v>183</v>
      </c>
      <c r="E3" s="6" t="s">
        <v>184</v>
      </c>
      <c r="F3" s="6" t="s">
        <v>185</v>
      </c>
      <c r="G3" s="6" t="s">
        <v>152</v>
      </c>
      <c r="H3" s="7" t="s">
        <v>186</v>
      </c>
      <c r="I3" s="6" t="s">
        <v>153</v>
      </c>
      <c r="J3" s="6" t="s">
        <v>154</v>
      </c>
      <c r="K3" s="6" t="s">
        <v>215</v>
      </c>
      <c r="L3" s="6" t="s">
        <v>216</v>
      </c>
      <c r="M3" s="8" t="s">
        <v>187</v>
      </c>
      <c r="N3" s="9" t="s">
        <v>149</v>
      </c>
      <c r="O3" s="9" t="s">
        <v>150</v>
      </c>
      <c r="P3" s="9" t="s">
        <v>151</v>
      </c>
      <c r="Q3" s="5" t="s">
        <v>138</v>
      </c>
      <c r="R3" s="5" t="s">
        <v>139</v>
      </c>
      <c r="S3" s="5" t="s">
        <v>140</v>
      </c>
      <c r="T3" s="5" t="s">
        <v>141</v>
      </c>
      <c r="U3" s="5" t="s">
        <v>142</v>
      </c>
      <c r="V3" s="5" t="s">
        <v>143</v>
      </c>
      <c r="W3" s="5" t="s">
        <v>144</v>
      </c>
      <c r="X3" s="5" t="s">
        <v>145</v>
      </c>
      <c r="Y3" s="5" t="s">
        <v>146</v>
      </c>
      <c r="Z3" s="5" t="s">
        <v>147</v>
      </c>
      <c r="AA3" s="10" t="s">
        <v>188</v>
      </c>
      <c r="AB3" s="5" t="s">
        <v>148</v>
      </c>
      <c r="AC3" s="5" t="s">
        <v>189</v>
      </c>
      <c r="AD3" s="5" t="s">
        <v>190</v>
      </c>
      <c r="AE3" s="5" t="s">
        <v>191</v>
      </c>
      <c r="AF3" s="5" t="s">
        <v>192</v>
      </c>
      <c r="AG3" s="5" t="s">
        <v>223</v>
      </c>
      <c r="AH3" s="10" t="s">
        <v>193</v>
      </c>
      <c r="AI3" s="5" t="s">
        <v>135</v>
      </c>
      <c r="AJ3" s="5" t="s">
        <v>222</v>
      </c>
      <c r="AK3" s="5" t="s">
        <v>136</v>
      </c>
      <c r="AL3" s="5" t="s">
        <v>137</v>
      </c>
      <c r="AM3" s="11" t="s">
        <v>194</v>
      </c>
      <c r="AN3" s="11" t="s">
        <v>195</v>
      </c>
      <c r="AO3" s="5" t="s">
        <v>196</v>
      </c>
      <c r="AP3" s="11" t="s">
        <v>197</v>
      </c>
      <c r="AQ3" s="6" t="s">
        <v>217</v>
      </c>
      <c r="AR3" s="6" t="s">
        <v>218</v>
      </c>
      <c r="AS3" s="12" t="s">
        <v>198</v>
      </c>
    </row>
    <row r="4" spans="1:45" ht="15.9" customHeight="1" x14ac:dyDescent="0.25">
      <c r="A4" s="14" t="s">
        <v>0</v>
      </c>
      <c r="B4" s="15" t="s">
        <v>1</v>
      </c>
      <c r="C4" s="16">
        <v>1500</v>
      </c>
      <c r="D4" s="16">
        <v>6000</v>
      </c>
      <c r="E4" s="16">
        <v>3000</v>
      </c>
      <c r="F4" s="16">
        <v>12</v>
      </c>
      <c r="G4" s="16">
        <v>9012</v>
      </c>
      <c r="H4" s="17">
        <v>6.008</v>
      </c>
      <c r="I4" s="74" t="s">
        <v>228</v>
      </c>
      <c r="J4" s="16">
        <v>100</v>
      </c>
      <c r="K4" s="74" t="s">
        <v>228</v>
      </c>
      <c r="L4" s="16">
        <v>8500</v>
      </c>
      <c r="M4" s="18">
        <v>5.666666666666667</v>
      </c>
      <c r="N4" s="75" t="s">
        <v>228</v>
      </c>
      <c r="O4" s="19">
        <v>11</v>
      </c>
      <c r="P4" s="19">
        <v>8</v>
      </c>
      <c r="Q4" s="76" t="s">
        <v>228</v>
      </c>
      <c r="R4" s="20">
        <v>5613</v>
      </c>
      <c r="S4" s="76" t="s">
        <v>228</v>
      </c>
      <c r="T4" s="20">
        <v>2199</v>
      </c>
      <c r="U4" s="20">
        <v>7812</v>
      </c>
      <c r="V4" s="21">
        <v>1324</v>
      </c>
      <c r="W4" s="21">
        <v>240</v>
      </c>
      <c r="X4" s="20">
        <v>2807</v>
      </c>
      <c r="Y4" s="21">
        <v>3440</v>
      </c>
      <c r="Z4" s="20">
        <v>7811</v>
      </c>
      <c r="AA4" s="22">
        <v>5.2073333333333336</v>
      </c>
      <c r="AB4" s="76" t="s">
        <v>228</v>
      </c>
      <c r="AC4" s="20">
        <v>2136</v>
      </c>
      <c r="AD4" s="20">
        <v>75</v>
      </c>
      <c r="AE4" s="20">
        <v>30</v>
      </c>
      <c r="AF4" s="20">
        <v>566</v>
      </c>
      <c r="AG4" s="20">
        <v>2807</v>
      </c>
      <c r="AH4" s="22">
        <v>1.8713333333333333</v>
      </c>
      <c r="AI4" s="77" t="s">
        <v>228</v>
      </c>
      <c r="AJ4" s="23">
        <v>0.35</v>
      </c>
      <c r="AK4" s="77" t="s">
        <v>228</v>
      </c>
      <c r="AL4" s="23">
        <v>0.35</v>
      </c>
      <c r="AM4" s="24">
        <v>10</v>
      </c>
      <c r="AN4" s="24">
        <v>1144</v>
      </c>
      <c r="AO4" s="25" t="s">
        <v>219</v>
      </c>
      <c r="AP4" s="24">
        <v>13</v>
      </c>
      <c r="AQ4" s="74" t="s">
        <v>228</v>
      </c>
      <c r="AR4" s="16">
        <v>2</v>
      </c>
      <c r="AS4" s="26">
        <v>2</v>
      </c>
    </row>
    <row r="5" spans="1:45" ht="15.9" customHeight="1" x14ac:dyDescent="0.25">
      <c r="A5" s="14" t="s">
        <v>2</v>
      </c>
      <c r="B5" s="15" t="s">
        <v>3</v>
      </c>
      <c r="C5" s="16">
        <v>245000</v>
      </c>
      <c r="D5" s="74" t="s">
        <v>228</v>
      </c>
      <c r="E5" s="74" t="s">
        <v>228</v>
      </c>
      <c r="F5" s="16">
        <v>1204577</v>
      </c>
      <c r="G5" s="16">
        <v>1204577</v>
      </c>
      <c r="H5" s="17">
        <v>4.9166408163265309</v>
      </c>
      <c r="I5" s="16">
        <v>3915</v>
      </c>
      <c r="J5" s="16">
        <v>1979</v>
      </c>
      <c r="K5" s="16">
        <v>24000</v>
      </c>
      <c r="L5" s="16">
        <v>489531</v>
      </c>
      <c r="M5" s="18">
        <v>1.9980857142857142</v>
      </c>
      <c r="N5" s="19">
        <v>57943</v>
      </c>
      <c r="O5" s="19">
        <v>2138</v>
      </c>
      <c r="P5" s="19">
        <v>1477</v>
      </c>
      <c r="Q5" s="20">
        <v>7154920</v>
      </c>
      <c r="R5" s="20">
        <v>194296</v>
      </c>
      <c r="S5" s="76" t="s">
        <v>228</v>
      </c>
      <c r="T5" s="76" t="s">
        <v>228</v>
      </c>
      <c r="U5" s="20">
        <v>7349216</v>
      </c>
      <c r="V5" s="20">
        <v>2555263</v>
      </c>
      <c r="W5" s="20">
        <v>1418707</v>
      </c>
      <c r="X5" s="20">
        <v>583680</v>
      </c>
      <c r="Y5" s="20">
        <v>2451520</v>
      </c>
      <c r="Z5" s="20">
        <v>7009170</v>
      </c>
      <c r="AA5" s="22">
        <v>28.608857142857143</v>
      </c>
      <c r="AB5" s="20">
        <v>618800</v>
      </c>
      <c r="AC5" s="20">
        <v>407147</v>
      </c>
      <c r="AD5" s="20">
        <v>71280</v>
      </c>
      <c r="AE5" s="20">
        <v>24210</v>
      </c>
      <c r="AF5" s="20">
        <v>81043</v>
      </c>
      <c r="AG5" s="20">
        <v>583680</v>
      </c>
      <c r="AH5" s="22">
        <v>2.3823673469387754</v>
      </c>
      <c r="AI5" s="23">
        <v>30</v>
      </c>
      <c r="AJ5" s="23">
        <v>30</v>
      </c>
      <c r="AK5" s="23">
        <v>74</v>
      </c>
      <c r="AL5" s="23">
        <v>104</v>
      </c>
      <c r="AM5" s="24">
        <v>1146</v>
      </c>
      <c r="AN5" s="24">
        <v>11424</v>
      </c>
      <c r="AO5" s="25" t="s">
        <v>220</v>
      </c>
      <c r="AP5" s="24">
        <v>58</v>
      </c>
      <c r="AQ5" s="16">
        <v>23819</v>
      </c>
      <c r="AR5" s="16">
        <v>4189</v>
      </c>
      <c r="AS5" s="26">
        <v>2374</v>
      </c>
    </row>
    <row r="6" spans="1:45" ht="15.9" customHeight="1" x14ac:dyDescent="0.25">
      <c r="A6" s="14" t="s">
        <v>4</v>
      </c>
      <c r="B6" s="15" t="s">
        <v>5</v>
      </c>
      <c r="C6" s="16">
        <v>450</v>
      </c>
      <c r="D6" s="16">
        <v>6481</v>
      </c>
      <c r="E6" s="74" t="s">
        <v>228</v>
      </c>
      <c r="F6" s="16">
        <v>357</v>
      </c>
      <c r="G6" s="16">
        <v>6838</v>
      </c>
      <c r="H6" s="17">
        <v>15.195555555555556</v>
      </c>
      <c r="I6" s="16">
        <v>8</v>
      </c>
      <c r="J6" s="16">
        <v>36</v>
      </c>
      <c r="K6" s="16">
        <v>655</v>
      </c>
      <c r="L6" s="16">
        <v>7203</v>
      </c>
      <c r="M6" s="18">
        <v>16.006666666666668</v>
      </c>
      <c r="N6" s="19">
        <v>346</v>
      </c>
      <c r="O6" s="19">
        <v>15</v>
      </c>
      <c r="P6" s="19">
        <v>52</v>
      </c>
      <c r="Q6" s="20">
        <v>3000</v>
      </c>
      <c r="R6" s="20">
        <v>7976</v>
      </c>
      <c r="S6" s="76" t="s">
        <v>228</v>
      </c>
      <c r="T6" s="20">
        <v>3343</v>
      </c>
      <c r="U6" s="20">
        <v>14319</v>
      </c>
      <c r="V6" s="21">
        <v>5471</v>
      </c>
      <c r="W6" s="21">
        <v>674</v>
      </c>
      <c r="X6" s="20">
        <v>3937</v>
      </c>
      <c r="Y6" s="21">
        <v>2656</v>
      </c>
      <c r="Z6" s="20">
        <v>12738</v>
      </c>
      <c r="AA6" s="22">
        <v>28.306666666666668</v>
      </c>
      <c r="AB6" s="76" t="s">
        <v>228</v>
      </c>
      <c r="AC6" s="20">
        <v>3242</v>
      </c>
      <c r="AD6" s="20">
        <v>383</v>
      </c>
      <c r="AE6" s="20">
        <v>225</v>
      </c>
      <c r="AF6" s="20">
        <v>87</v>
      </c>
      <c r="AG6" s="20">
        <v>3937</v>
      </c>
      <c r="AH6" s="22">
        <v>8.7488888888888887</v>
      </c>
      <c r="AI6" s="77" t="s">
        <v>228</v>
      </c>
      <c r="AJ6" s="23">
        <v>0.26</v>
      </c>
      <c r="AK6" s="23">
        <v>0.28000000000000003</v>
      </c>
      <c r="AL6" s="23">
        <v>0.54</v>
      </c>
      <c r="AM6" s="24">
        <v>27</v>
      </c>
      <c r="AN6" s="24">
        <v>418</v>
      </c>
      <c r="AO6" s="25" t="s">
        <v>219</v>
      </c>
      <c r="AP6" s="24">
        <v>49</v>
      </c>
      <c r="AQ6" s="16">
        <v>300</v>
      </c>
      <c r="AR6" s="16">
        <v>25</v>
      </c>
      <c r="AS6" s="26">
        <v>60</v>
      </c>
    </row>
    <row r="7" spans="1:45" ht="15.9" customHeight="1" x14ac:dyDescent="0.25">
      <c r="A7" s="14" t="s">
        <v>168</v>
      </c>
      <c r="B7" s="15" t="s">
        <v>169</v>
      </c>
      <c r="C7" s="16">
        <v>519</v>
      </c>
      <c r="D7" s="16">
        <v>500</v>
      </c>
      <c r="E7" s="16">
        <v>1000</v>
      </c>
      <c r="F7" s="16">
        <v>64</v>
      </c>
      <c r="G7" s="16">
        <v>1564</v>
      </c>
      <c r="H7" s="17">
        <v>3.0134874759152215</v>
      </c>
      <c r="I7" s="74" t="s">
        <v>228</v>
      </c>
      <c r="J7" s="16">
        <v>41</v>
      </c>
      <c r="K7" s="16">
        <v>350</v>
      </c>
      <c r="L7" s="16">
        <v>2650</v>
      </c>
      <c r="M7" s="18">
        <v>5.1059730250481694</v>
      </c>
      <c r="N7" s="19">
        <v>38</v>
      </c>
      <c r="O7" s="19">
        <v>2</v>
      </c>
      <c r="P7" s="19">
        <v>20</v>
      </c>
      <c r="Q7" s="20">
        <v>2674</v>
      </c>
      <c r="R7" s="20">
        <v>8630</v>
      </c>
      <c r="S7" s="20">
        <v>3300</v>
      </c>
      <c r="T7" s="76" t="s">
        <v>228</v>
      </c>
      <c r="U7" s="20">
        <v>14604</v>
      </c>
      <c r="V7" s="21">
        <v>6410</v>
      </c>
      <c r="W7" s="21">
        <v>500</v>
      </c>
      <c r="X7" s="20">
        <v>4315</v>
      </c>
      <c r="Y7" s="21">
        <v>14604</v>
      </c>
      <c r="Z7" s="20">
        <v>25829</v>
      </c>
      <c r="AA7" s="22">
        <v>49.76685934489403</v>
      </c>
      <c r="AB7" s="76" t="s">
        <v>228</v>
      </c>
      <c r="AC7" s="20">
        <v>3135</v>
      </c>
      <c r="AD7" s="20">
        <v>558</v>
      </c>
      <c r="AE7" s="76" t="s">
        <v>228</v>
      </c>
      <c r="AF7" s="20">
        <v>622</v>
      </c>
      <c r="AG7" s="20">
        <v>4315</v>
      </c>
      <c r="AH7" s="22">
        <v>8.3140655105973025</v>
      </c>
      <c r="AI7" s="77" t="s">
        <v>228</v>
      </c>
      <c r="AJ7" s="23">
        <v>0.25</v>
      </c>
      <c r="AK7" s="77" t="s">
        <v>228</v>
      </c>
      <c r="AL7" s="23">
        <v>0.25</v>
      </c>
      <c r="AM7" s="78" t="s">
        <v>228</v>
      </c>
      <c r="AN7" s="78" t="s">
        <v>228</v>
      </c>
      <c r="AO7" s="25" t="s">
        <v>221</v>
      </c>
      <c r="AP7" s="24">
        <v>10</v>
      </c>
      <c r="AQ7" s="16">
        <v>40</v>
      </c>
      <c r="AR7" s="16">
        <v>10</v>
      </c>
      <c r="AS7" s="26">
        <v>42</v>
      </c>
    </row>
    <row r="8" spans="1:45" ht="15.9" customHeight="1" x14ac:dyDescent="0.25">
      <c r="A8" s="14" t="s">
        <v>155</v>
      </c>
      <c r="B8" s="15" t="s">
        <v>162</v>
      </c>
      <c r="C8" s="16">
        <v>300</v>
      </c>
      <c r="D8" s="16">
        <v>117</v>
      </c>
      <c r="E8" s="16">
        <v>26</v>
      </c>
      <c r="F8" s="16">
        <v>63</v>
      </c>
      <c r="G8" s="16">
        <v>206</v>
      </c>
      <c r="H8" s="17">
        <v>0.68666666666666665</v>
      </c>
      <c r="I8" s="74" t="s">
        <v>228</v>
      </c>
      <c r="J8" s="16">
        <v>3</v>
      </c>
      <c r="K8" s="16">
        <v>162</v>
      </c>
      <c r="L8" s="16">
        <v>900</v>
      </c>
      <c r="M8" s="18">
        <v>3</v>
      </c>
      <c r="N8" s="75" t="s">
        <v>228</v>
      </c>
      <c r="O8" s="75" t="s">
        <v>228</v>
      </c>
      <c r="P8" s="19">
        <v>6</v>
      </c>
      <c r="Q8" s="76" t="s">
        <v>228</v>
      </c>
      <c r="R8" s="20">
        <v>5000</v>
      </c>
      <c r="S8" s="76" t="s">
        <v>228</v>
      </c>
      <c r="T8" s="76" t="s">
        <v>228</v>
      </c>
      <c r="U8" s="20">
        <v>5000</v>
      </c>
      <c r="V8" s="21">
        <v>2011</v>
      </c>
      <c r="W8" s="21">
        <v>930</v>
      </c>
      <c r="X8" s="20">
        <v>765</v>
      </c>
      <c r="Y8" s="21">
        <v>635</v>
      </c>
      <c r="Z8" s="20">
        <v>4341</v>
      </c>
      <c r="AA8" s="22">
        <v>14.47</v>
      </c>
      <c r="AB8" s="76" t="s">
        <v>228</v>
      </c>
      <c r="AC8" s="20">
        <v>335</v>
      </c>
      <c r="AD8" s="20">
        <v>350</v>
      </c>
      <c r="AE8" s="20">
        <v>80</v>
      </c>
      <c r="AF8" s="76" t="s">
        <v>228</v>
      </c>
      <c r="AG8" s="20">
        <v>765</v>
      </c>
      <c r="AH8" s="22">
        <v>2.5499999999999998</v>
      </c>
      <c r="AI8" s="77" t="s">
        <v>228</v>
      </c>
      <c r="AJ8" s="23">
        <v>0.3</v>
      </c>
      <c r="AK8" s="77" t="s">
        <v>228</v>
      </c>
      <c r="AL8" s="23">
        <v>0.3</v>
      </c>
      <c r="AM8" s="78" t="s">
        <v>228</v>
      </c>
      <c r="AN8" s="78" t="s">
        <v>228</v>
      </c>
      <c r="AO8" s="25" t="s">
        <v>221</v>
      </c>
      <c r="AP8" s="24">
        <v>12</v>
      </c>
      <c r="AQ8" s="16">
        <v>4</v>
      </c>
      <c r="AR8" s="74" t="s">
        <v>228</v>
      </c>
      <c r="AS8" s="79" t="s">
        <v>228</v>
      </c>
    </row>
    <row r="9" spans="1:45" ht="15.9" customHeight="1" x14ac:dyDescent="0.25">
      <c r="A9" s="14" t="s">
        <v>6</v>
      </c>
      <c r="B9" s="15" t="s">
        <v>7</v>
      </c>
      <c r="C9" s="16">
        <v>4462</v>
      </c>
      <c r="D9" s="16">
        <v>7868</v>
      </c>
      <c r="E9" s="16">
        <v>7550</v>
      </c>
      <c r="F9" s="16">
        <v>4044</v>
      </c>
      <c r="G9" s="16">
        <v>19462</v>
      </c>
      <c r="H9" s="17">
        <v>4.3617212012550421</v>
      </c>
      <c r="I9" s="16">
        <v>168</v>
      </c>
      <c r="J9" s="16">
        <v>270</v>
      </c>
      <c r="K9" s="16">
        <v>2210</v>
      </c>
      <c r="L9" s="16">
        <v>32120</v>
      </c>
      <c r="M9" s="18">
        <v>7.1985656656207979</v>
      </c>
      <c r="N9" s="19">
        <v>1694</v>
      </c>
      <c r="O9" s="19">
        <v>44</v>
      </c>
      <c r="P9" s="19">
        <v>175</v>
      </c>
      <c r="Q9" s="20">
        <v>75397</v>
      </c>
      <c r="R9" s="20">
        <v>8650</v>
      </c>
      <c r="S9" s="20">
        <v>3300</v>
      </c>
      <c r="T9" s="20">
        <v>133363</v>
      </c>
      <c r="U9" s="20">
        <v>220710</v>
      </c>
      <c r="V9" s="20">
        <v>114131</v>
      </c>
      <c r="W9" s="20">
        <v>29024</v>
      </c>
      <c r="X9" s="20">
        <v>42559</v>
      </c>
      <c r="Y9" s="20">
        <v>34995</v>
      </c>
      <c r="Z9" s="20">
        <v>220709</v>
      </c>
      <c r="AA9" s="22">
        <v>49.464141640519948</v>
      </c>
      <c r="AB9" s="76" t="s">
        <v>228</v>
      </c>
      <c r="AC9" s="20">
        <v>27200</v>
      </c>
      <c r="AD9" s="20">
        <v>5836</v>
      </c>
      <c r="AE9" s="20">
        <v>8305</v>
      </c>
      <c r="AF9" s="20">
        <v>1218</v>
      </c>
      <c r="AG9" s="20">
        <v>42559</v>
      </c>
      <c r="AH9" s="22">
        <v>9.5380995069475567</v>
      </c>
      <c r="AI9" s="23">
        <v>0.75</v>
      </c>
      <c r="AJ9" s="23">
        <v>0.75</v>
      </c>
      <c r="AK9" s="23">
        <v>1.87</v>
      </c>
      <c r="AL9" s="23">
        <v>2.62</v>
      </c>
      <c r="AM9" s="24">
        <v>3</v>
      </c>
      <c r="AN9" s="24">
        <v>30</v>
      </c>
      <c r="AO9" s="25" t="s">
        <v>220</v>
      </c>
      <c r="AP9" s="24">
        <v>67</v>
      </c>
      <c r="AQ9" s="16">
        <v>750</v>
      </c>
      <c r="AR9" s="16">
        <v>12</v>
      </c>
      <c r="AS9" s="26">
        <v>35</v>
      </c>
    </row>
    <row r="10" spans="1:45" ht="15.9" customHeight="1" x14ac:dyDescent="0.25">
      <c r="A10" s="14" t="s">
        <v>8</v>
      </c>
      <c r="B10" s="15" t="s">
        <v>9</v>
      </c>
      <c r="C10" s="16">
        <v>3723</v>
      </c>
      <c r="D10" s="16">
        <v>2071</v>
      </c>
      <c r="E10" s="16">
        <v>2130</v>
      </c>
      <c r="F10" s="16">
        <v>322</v>
      </c>
      <c r="G10" s="16">
        <v>4523</v>
      </c>
      <c r="H10" s="17">
        <v>1.2148804727370399</v>
      </c>
      <c r="I10" s="74" t="s">
        <v>228</v>
      </c>
      <c r="J10" s="16">
        <v>12</v>
      </c>
      <c r="K10" s="16">
        <v>611</v>
      </c>
      <c r="L10" s="16">
        <v>11801</v>
      </c>
      <c r="M10" s="18">
        <v>3.1697555734622616</v>
      </c>
      <c r="N10" s="19">
        <v>50</v>
      </c>
      <c r="O10" s="75" t="s">
        <v>228</v>
      </c>
      <c r="P10" s="19">
        <v>4</v>
      </c>
      <c r="Q10" s="20">
        <v>12676</v>
      </c>
      <c r="R10" s="20">
        <v>8630</v>
      </c>
      <c r="S10" s="76" t="s">
        <v>228</v>
      </c>
      <c r="T10" s="20">
        <v>9269</v>
      </c>
      <c r="U10" s="20">
        <v>30575</v>
      </c>
      <c r="V10" s="80" t="s">
        <v>228</v>
      </c>
      <c r="W10" s="80" t="s">
        <v>228</v>
      </c>
      <c r="X10" s="20">
        <v>9391</v>
      </c>
      <c r="Y10" s="21">
        <v>16404</v>
      </c>
      <c r="Z10" s="20">
        <v>25795</v>
      </c>
      <c r="AA10" s="22">
        <v>6.9285522428149342</v>
      </c>
      <c r="AB10" s="76" t="s">
        <v>228</v>
      </c>
      <c r="AC10" s="20">
        <v>6844</v>
      </c>
      <c r="AD10" s="20">
        <v>344</v>
      </c>
      <c r="AE10" s="20">
        <v>2203</v>
      </c>
      <c r="AF10" s="76" t="s">
        <v>228</v>
      </c>
      <c r="AG10" s="20">
        <v>9391</v>
      </c>
      <c r="AH10" s="22">
        <v>2.5224281493419287</v>
      </c>
      <c r="AI10" s="77" t="s">
        <v>228</v>
      </c>
      <c r="AJ10" s="77" t="s">
        <v>228</v>
      </c>
      <c r="AK10" s="77" t="s">
        <v>228</v>
      </c>
      <c r="AL10" s="77" t="s">
        <v>228</v>
      </c>
      <c r="AM10" s="24">
        <v>36</v>
      </c>
      <c r="AN10" s="24">
        <v>2456</v>
      </c>
      <c r="AO10" s="25" t="s">
        <v>219</v>
      </c>
      <c r="AP10" s="24">
        <v>18</v>
      </c>
      <c r="AQ10" s="16">
        <v>39</v>
      </c>
      <c r="AR10" s="16">
        <v>8</v>
      </c>
      <c r="AS10" s="26">
        <v>8</v>
      </c>
    </row>
    <row r="11" spans="1:45" ht="15.9" customHeight="1" x14ac:dyDescent="0.25">
      <c r="A11" s="14" t="s">
        <v>129</v>
      </c>
      <c r="B11" s="15" t="s">
        <v>10</v>
      </c>
      <c r="C11" s="16">
        <v>200</v>
      </c>
      <c r="D11" s="16">
        <v>611</v>
      </c>
      <c r="E11" s="16">
        <v>2759</v>
      </c>
      <c r="F11" s="16">
        <v>314</v>
      </c>
      <c r="G11" s="16">
        <v>3684</v>
      </c>
      <c r="H11" s="17">
        <v>18.420000000000002</v>
      </c>
      <c r="I11" s="16">
        <v>25</v>
      </c>
      <c r="J11" s="16">
        <v>83</v>
      </c>
      <c r="K11" s="16">
        <v>500</v>
      </c>
      <c r="L11" s="16">
        <v>7700</v>
      </c>
      <c r="M11" s="18">
        <v>38.5</v>
      </c>
      <c r="N11" s="19">
        <v>706</v>
      </c>
      <c r="O11" s="19">
        <v>21</v>
      </c>
      <c r="P11" s="19">
        <v>35</v>
      </c>
      <c r="Q11" s="20">
        <v>1476</v>
      </c>
      <c r="R11" s="20">
        <v>6066</v>
      </c>
      <c r="S11" s="20">
        <v>1788</v>
      </c>
      <c r="T11" s="20">
        <v>430</v>
      </c>
      <c r="U11" s="20">
        <v>9760</v>
      </c>
      <c r="V11" s="21">
        <v>70</v>
      </c>
      <c r="W11" s="80" t="s">
        <v>228</v>
      </c>
      <c r="X11" s="20">
        <v>7730</v>
      </c>
      <c r="Y11" s="21">
        <v>1960</v>
      </c>
      <c r="Z11" s="20">
        <v>9760</v>
      </c>
      <c r="AA11" s="22">
        <v>48.8</v>
      </c>
      <c r="AB11" s="76" t="s">
        <v>228</v>
      </c>
      <c r="AC11" s="20">
        <v>5684</v>
      </c>
      <c r="AD11" s="20">
        <v>1138</v>
      </c>
      <c r="AE11" s="20">
        <v>908</v>
      </c>
      <c r="AF11" s="76" t="s">
        <v>228</v>
      </c>
      <c r="AG11" s="20">
        <v>7730</v>
      </c>
      <c r="AH11" s="22">
        <v>38.65</v>
      </c>
      <c r="AI11" s="77" t="s">
        <v>228</v>
      </c>
      <c r="AJ11" s="23">
        <v>0.5</v>
      </c>
      <c r="AK11" s="77" t="s">
        <v>228</v>
      </c>
      <c r="AL11" s="23">
        <v>0.5</v>
      </c>
      <c r="AM11" s="24">
        <v>2</v>
      </c>
      <c r="AN11" s="24">
        <v>90</v>
      </c>
      <c r="AO11" s="25" t="s">
        <v>219</v>
      </c>
      <c r="AP11" s="24">
        <v>20</v>
      </c>
      <c r="AQ11" s="16">
        <v>60</v>
      </c>
      <c r="AR11" s="16">
        <v>20</v>
      </c>
      <c r="AS11" s="26">
        <v>13</v>
      </c>
    </row>
    <row r="12" spans="1:45" ht="15.9" customHeight="1" x14ac:dyDescent="0.25">
      <c r="A12" s="14" t="s">
        <v>213</v>
      </c>
      <c r="B12" s="15" t="s">
        <v>199</v>
      </c>
      <c r="C12" s="16">
        <v>200</v>
      </c>
      <c r="D12" s="16">
        <v>135</v>
      </c>
      <c r="E12" s="16">
        <v>2307</v>
      </c>
      <c r="F12" s="16">
        <v>648</v>
      </c>
      <c r="G12" s="16">
        <v>3090</v>
      </c>
      <c r="H12" s="17">
        <v>15.45</v>
      </c>
      <c r="I12" s="74" t="s">
        <v>228</v>
      </c>
      <c r="J12" s="16">
        <v>25</v>
      </c>
      <c r="K12" s="16">
        <v>500</v>
      </c>
      <c r="L12" s="16">
        <v>6300</v>
      </c>
      <c r="M12" s="18">
        <v>31.5</v>
      </c>
      <c r="N12" s="19">
        <v>320</v>
      </c>
      <c r="O12" s="75" t="s">
        <v>228</v>
      </c>
      <c r="P12" s="19">
        <v>10</v>
      </c>
      <c r="Q12" s="20">
        <v>469</v>
      </c>
      <c r="R12" s="20">
        <v>5000</v>
      </c>
      <c r="S12" s="76" t="s">
        <v>228</v>
      </c>
      <c r="T12" s="76" t="s">
        <v>228</v>
      </c>
      <c r="U12" s="20">
        <v>5469</v>
      </c>
      <c r="V12" s="80" t="s">
        <v>228</v>
      </c>
      <c r="W12" s="80" t="s">
        <v>228</v>
      </c>
      <c r="X12" s="20">
        <v>3681</v>
      </c>
      <c r="Y12" s="21">
        <v>1852</v>
      </c>
      <c r="Z12" s="20">
        <v>5533</v>
      </c>
      <c r="AA12" s="22">
        <v>27.664999999999999</v>
      </c>
      <c r="AB12" s="76" t="s">
        <v>228</v>
      </c>
      <c r="AC12" s="20">
        <v>2703</v>
      </c>
      <c r="AD12" s="20">
        <v>755</v>
      </c>
      <c r="AE12" s="20">
        <v>223</v>
      </c>
      <c r="AF12" s="76" t="s">
        <v>228</v>
      </c>
      <c r="AG12" s="20">
        <v>3681</v>
      </c>
      <c r="AH12" s="22">
        <v>18.405000000000001</v>
      </c>
      <c r="AI12" s="77" t="s">
        <v>228</v>
      </c>
      <c r="AJ12" s="23">
        <v>0.25</v>
      </c>
      <c r="AK12" s="77" t="s">
        <v>228</v>
      </c>
      <c r="AL12" s="23">
        <v>0.25</v>
      </c>
      <c r="AM12" s="24">
        <v>6</v>
      </c>
      <c r="AN12" s="24">
        <v>1040</v>
      </c>
      <c r="AO12" s="25" t="s">
        <v>221</v>
      </c>
      <c r="AP12" s="24">
        <v>10</v>
      </c>
      <c r="AQ12" s="16">
        <v>50</v>
      </c>
      <c r="AR12" s="16">
        <v>25</v>
      </c>
      <c r="AS12" s="79" t="s">
        <v>228</v>
      </c>
    </row>
    <row r="13" spans="1:45" ht="15.9" customHeight="1" x14ac:dyDescent="0.25">
      <c r="A13" s="14" t="s">
        <v>214</v>
      </c>
      <c r="B13" s="15" t="s">
        <v>200</v>
      </c>
      <c r="C13" s="16">
        <v>275</v>
      </c>
      <c r="D13" s="16">
        <v>960</v>
      </c>
      <c r="E13" s="74" t="s">
        <v>228</v>
      </c>
      <c r="F13" s="16">
        <v>57</v>
      </c>
      <c r="G13" s="16">
        <v>1017</v>
      </c>
      <c r="H13" s="17">
        <v>3.6981818181818182</v>
      </c>
      <c r="I13" s="74" t="s">
        <v>228</v>
      </c>
      <c r="J13" s="74" t="s">
        <v>228</v>
      </c>
      <c r="K13" s="16">
        <v>200</v>
      </c>
      <c r="L13" s="16">
        <v>960</v>
      </c>
      <c r="M13" s="18">
        <v>3.4909090909090907</v>
      </c>
      <c r="N13" s="75" t="s">
        <v>228</v>
      </c>
      <c r="O13" s="75" t="s">
        <v>228</v>
      </c>
      <c r="P13" s="19">
        <v>12</v>
      </c>
      <c r="Q13" s="76" t="s">
        <v>228</v>
      </c>
      <c r="R13" s="20">
        <v>5000</v>
      </c>
      <c r="S13" s="76" t="s">
        <v>228</v>
      </c>
      <c r="T13" s="76" t="s">
        <v>228</v>
      </c>
      <c r="U13" s="20">
        <v>5000</v>
      </c>
      <c r="V13" s="21">
        <v>1772</v>
      </c>
      <c r="W13" s="80" t="s">
        <v>228</v>
      </c>
      <c r="X13" s="20">
        <v>900</v>
      </c>
      <c r="Y13" s="21">
        <v>2328</v>
      </c>
      <c r="Z13" s="20">
        <v>5000</v>
      </c>
      <c r="AA13" s="22">
        <v>18.181818181818183</v>
      </c>
      <c r="AB13" s="76" t="s">
        <v>228</v>
      </c>
      <c r="AC13" s="20">
        <v>300</v>
      </c>
      <c r="AD13" s="20">
        <v>200</v>
      </c>
      <c r="AE13" s="20">
        <v>400</v>
      </c>
      <c r="AF13" s="76" t="s">
        <v>228</v>
      </c>
      <c r="AG13" s="20">
        <v>900</v>
      </c>
      <c r="AH13" s="22">
        <v>3.2727272727272729</v>
      </c>
      <c r="AI13" s="77" t="s">
        <v>228</v>
      </c>
      <c r="AJ13" s="77" t="s">
        <v>228</v>
      </c>
      <c r="AK13" s="77" t="s">
        <v>228</v>
      </c>
      <c r="AL13" s="77" t="s">
        <v>228</v>
      </c>
      <c r="AM13" s="78" t="s">
        <v>228</v>
      </c>
      <c r="AN13" s="78" t="s">
        <v>228</v>
      </c>
      <c r="AO13" s="25" t="s">
        <v>221</v>
      </c>
      <c r="AP13" s="24">
        <v>10</v>
      </c>
      <c r="AQ13" s="16">
        <v>25</v>
      </c>
      <c r="AR13" s="74" t="s">
        <v>228</v>
      </c>
      <c r="AS13" s="79" t="s">
        <v>228</v>
      </c>
    </row>
    <row r="14" spans="1:45" ht="15.9" customHeight="1" x14ac:dyDescent="0.25">
      <c r="A14" s="14" t="s">
        <v>11</v>
      </c>
      <c r="B14" s="15" t="s">
        <v>12</v>
      </c>
      <c r="C14" s="16">
        <v>200</v>
      </c>
      <c r="D14" s="16">
        <v>368</v>
      </c>
      <c r="E14" s="16">
        <v>983</v>
      </c>
      <c r="F14" s="16">
        <v>259</v>
      </c>
      <c r="G14" s="16">
        <v>1610</v>
      </c>
      <c r="H14" s="17">
        <v>8.0500000000000007</v>
      </c>
      <c r="I14" s="74" t="s">
        <v>228</v>
      </c>
      <c r="J14" s="74" t="s">
        <v>228</v>
      </c>
      <c r="K14" s="16">
        <v>415</v>
      </c>
      <c r="L14" s="16">
        <v>5060</v>
      </c>
      <c r="M14" s="18">
        <v>25.3</v>
      </c>
      <c r="N14" s="75" t="s">
        <v>228</v>
      </c>
      <c r="O14" s="19">
        <v>31</v>
      </c>
      <c r="P14" s="19">
        <v>16</v>
      </c>
      <c r="Q14" s="20">
        <v>3346</v>
      </c>
      <c r="R14" s="20">
        <v>7178</v>
      </c>
      <c r="S14" s="76" t="s">
        <v>228</v>
      </c>
      <c r="T14" s="20">
        <v>1296</v>
      </c>
      <c r="U14" s="20">
        <v>11820</v>
      </c>
      <c r="V14" s="21">
        <v>930</v>
      </c>
      <c r="W14" s="80" t="s">
        <v>228</v>
      </c>
      <c r="X14" s="20">
        <v>5288</v>
      </c>
      <c r="Y14" s="21">
        <v>4306</v>
      </c>
      <c r="Z14" s="20">
        <v>10524</v>
      </c>
      <c r="AA14" s="22">
        <v>52.62</v>
      </c>
      <c r="AB14" s="76" t="s">
        <v>228</v>
      </c>
      <c r="AC14" s="20">
        <v>4189</v>
      </c>
      <c r="AD14" s="20">
        <v>330</v>
      </c>
      <c r="AE14" s="20">
        <v>614</v>
      </c>
      <c r="AF14" s="20">
        <v>155</v>
      </c>
      <c r="AG14" s="20">
        <v>5288</v>
      </c>
      <c r="AH14" s="22">
        <v>26.44</v>
      </c>
      <c r="AI14" s="77" t="s">
        <v>228</v>
      </c>
      <c r="AJ14" s="23">
        <v>0.1</v>
      </c>
      <c r="AK14" s="77" t="s">
        <v>228</v>
      </c>
      <c r="AL14" s="23">
        <v>0.1</v>
      </c>
      <c r="AM14" s="24">
        <v>12</v>
      </c>
      <c r="AN14" s="24">
        <v>825</v>
      </c>
      <c r="AO14" s="25" t="s">
        <v>219</v>
      </c>
      <c r="AP14" s="24">
        <v>10</v>
      </c>
      <c r="AQ14" s="16">
        <v>70</v>
      </c>
      <c r="AR14" s="16">
        <v>5</v>
      </c>
      <c r="AS14" s="26">
        <v>2</v>
      </c>
    </row>
    <row r="15" spans="1:45" ht="15.9" customHeight="1" x14ac:dyDescent="0.25">
      <c r="A15" s="14" t="s">
        <v>156</v>
      </c>
      <c r="B15" s="15" t="s">
        <v>163</v>
      </c>
      <c r="C15" s="16">
        <v>135</v>
      </c>
      <c r="D15" s="74" t="s">
        <v>228</v>
      </c>
      <c r="E15" s="74" t="s">
        <v>228</v>
      </c>
      <c r="F15" s="74" t="s">
        <v>228</v>
      </c>
      <c r="G15" s="74" t="s">
        <v>228</v>
      </c>
      <c r="H15" s="81" t="s">
        <v>228</v>
      </c>
      <c r="I15" s="74" t="s">
        <v>228</v>
      </c>
      <c r="J15" s="74" t="s">
        <v>228</v>
      </c>
      <c r="K15" s="16">
        <v>150</v>
      </c>
      <c r="L15" s="16">
        <v>519</v>
      </c>
      <c r="M15" s="18">
        <v>3.8444444444444446</v>
      </c>
      <c r="N15" s="19">
        <v>20</v>
      </c>
      <c r="O15" s="19">
        <v>12</v>
      </c>
      <c r="P15" s="19">
        <v>10</v>
      </c>
      <c r="Q15" s="20">
        <v>1407</v>
      </c>
      <c r="R15" s="20">
        <v>5804</v>
      </c>
      <c r="S15" s="76" t="s">
        <v>228</v>
      </c>
      <c r="T15" s="76" t="s">
        <v>228</v>
      </c>
      <c r="U15" s="20">
        <v>7211</v>
      </c>
      <c r="V15" s="21">
        <v>3350</v>
      </c>
      <c r="W15" s="21">
        <v>210</v>
      </c>
      <c r="X15" s="20">
        <v>1173</v>
      </c>
      <c r="Y15" s="21">
        <v>1458</v>
      </c>
      <c r="Z15" s="20">
        <v>6191</v>
      </c>
      <c r="AA15" s="22">
        <v>45.859259259259261</v>
      </c>
      <c r="AB15" s="76" t="s">
        <v>228</v>
      </c>
      <c r="AC15" s="20">
        <v>708</v>
      </c>
      <c r="AD15" s="20">
        <v>240</v>
      </c>
      <c r="AE15" s="20">
        <v>225</v>
      </c>
      <c r="AF15" s="76" t="s">
        <v>228</v>
      </c>
      <c r="AG15" s="20">
        <v>1173</v>
      </c>
      <c r="AH15" s="22">
        <v>8.6888888888888882</v>
      </c>
      <c r="AI15" s="77" t="s">
        <v>228</v>
      </c>
      <c r="AJ15" s="23">
        <v>0.25</v>
      </c>
      <c r="AK15" s="77" t="s">
        <v>228</v>
      </c>
      <c r="AL15" s="23">
        <v>0.25</v>
      </c>
      <c r="AM15" s="78" t="s">
        <v>228</v>
      </c>
      <c r="AN15" s="78" t="s">
        <v>228</v>
      </c>
      <c r="AO15" s="25" t="s">
        <v>220</v>
      </c>
      <c r="AP15" s="24">
        <v>10</v>
      </c>
      <c r="AQ15" s="16">
        <v>20</v>
      </c>
      <c r="AR15" s="16">
        <v>6</v>
      </c>
      <c r="AS15" s="79" t="s">
        <v>228</v>
      </c>
    </row>
    <row r="16" spans="1:45" ht="15.9" customHeight="1" x14ac:dyDescent="0.25">
      <c r="A16" s="14" t="s">
        <v>13</v>
      </c>
      <c r="B16" s="15" t="s">
        <v>14</v>
      </c>
      <c r="C16" s="16">
        <v>1000</v>
      </c>
      <c r="D16" s="16">
        <v>3904</v>
      </c>
      <c r="E16" s="16">
        <v>834</v>
      </c>
      <c r="F16" s="16">
        <v>3721</v>
      </c>
      <c r="G16" s="16">
        <v>8459</v>
      </c>
      <c r="H16" s="17">
        <v>8.4589999999999996</v>
      </c>
      <c r="I16" s="74" t="s">
        <v>228</v>
      </c>
      <c r="J16" s="16">
        <v>73</v>
      </c>
      <c r="K16" s="16">
        <v>459</v>
      </c>
      <c r="L16" s="16">
        <v>10622</v>
      </c>
      <c r="M16" s="18">
        <v>10.622</v>
      </c>
      <c r="N16" s="19">
        <v>260</v>
      </c>
      <c r="O16" s="19">
        <v>347</v>
      </c>
      <c r="P16" s="19">
        <v>7</v>
      </c>
      <c r="Q16" s="76" t="s">
        <v>228</v>
      </c>
      <c r="R16" s="20">
        <v>5000</v>
      </c>
      <c r="S16" s="76" t="s">
        <v>228</v>
      </c>
      <c r="T16" s="20">
        <v>845</v>
      </c>
      <c r="U16" s="20">
        <v>5845</v>
      </c>
      <c r="V16" s="80" t="s">
        <v>228</v>
      </c>
      <c r="W16" s="80" t="s">
        <v>228</v>
      </c>
      <c r="X16" s="20">
        <v>2776</v>
      </c>
      <c r="Y16" s="21">
        <v>2229</v>
      </c>
      <c r="Z16" s="20">
        <v>5005</v>
      </c>
      <c r="AA16" s="22">
        <v>5.0049999999999999</v>
      </c>
      <c r="AB16" s="76" t="s">
        <v>228</v>
      </c>
      <c r="AC16" s="20">
        <v>1518</v>
      </c>
      <c r="AD16" s="20">
        <v>97</v>
      </c>
      <c r="AE16" s="20">
        <v>1161</v>
      </c>
      <c r="AF16" s="76" t="s">
        <v>228</v>
      </c>
      <c r="AG16" s="20">
        <v>2776</v>
      </c>
      <c r="AH16" s="22">
        <v>2.7759999999999998</v>
      </c>
      <c r="AI16" s="77" t="s">
        <v>228</v>
      </c>
      <c r="AJ16" s="77" t="s">
        <v>228</v>
      </c>
      <c r="AK16" s="77" t="s">
        <v>228</v>
      </c>
      <c r="AL16" s="77" t="s">
        <v>228</v>
      </c>
      <c r="AM16" s="24">
        <v>5</v>
      </c>
      <c r="AN16" s="24">
        <v>2000</v>
      </c>
      <c r="AO16" s="25" t="s">
        <v>220</v>
      </c>
      <c r="AP16" s="24">
        <v>30</v>
      </c>
      <c r="AQ16" s="16">
        <v>35</v>
      </c>
      <c r="AR16" s="16">
        <v>2</v>
      </c>
      <c r="AS16" s="26">
        <v>4</v>
      </c>
    </row>
    <row r="17" spans="1:45" ht="15.9" customHeight="1" x14ac:dyDescent="0.25">
      <c r="A17" s="14" t="s">
        <v>15</v>
      </c>
      <c r="B17" s="15" t="s">
        <v>16</v>
      </c>
      <c r="C17" s="16">
        <v>200</v>
      </c>
      <c r="D17" s="16">
        <v>600</v>
      </c>
      <c r="E17" s="16">
        <v>1008</v>
      </c>
      <c r="F17" s="16">
        <v>2164</v>
      </c>
      <c r="G17" s="16">
        <v>3772</v>
      </c>
      <c r="H17" s="17">
        <v>18.86</v>
      </c>
      <c r="I17" s="74" t="s">
        <v>228</v>
      </c>
      <c r="J17" s="16">
        <v>35</v>
      </c>
      <c r="K17" s="16">
        <v>600</v>
      </c>
      <c r="L17" s="16">
        <v>6728</v>
      </c>
      <c r="M17" s="18">
        <v>33.64</v>
      </c>
      <c r="N17" s="19">
        <v>361</v>
      </c>
      <c r="O17" s="19">
        <v>97</v>
      </c>
      <c r="P17" s="19">
        <v>7</v>
      </c>
      <c r="Q17" s="20">
        <v>2000</v>
      </c>
      <c r="R17" s="20">
        <v>6452</v>
      </c>
      <c r="S17" s="76" t="s">
        <v>228</v>
      </c>
      <c r="T17" s="76" t="s">
        <v>228</v>
      </c>
      <c r="U17" s="20">
        <v>8452</v>
      </c>
      <c r="V17" s="80" t="s">
        <v>228</v>
      </c>
      <c r="W17" s="80" t="s">
        <v>228</v>
      </c>
      <c r="X17" s="20">
        <v>4895</v>
      </c>
      <c r="Y17" s="21">
        <v>3557</v>
      </c>
      <c r="Z17" s="20">
        <v>8452</v>
      </c>
      <c r="AA17" s="22">
        <v>42.26</v>
      </c>
      <c r="AB17" s="76" t="s">
        <v>228</v>
      </c>
      <c r="AC17" s="20">
        <v>2647</v>
      </c>
      <c r="AD17" s="20">
        <v>116</v>
      </c>
      <c r="AE17" s="20">
        <v>2132</v>
      </c>
      <c r="AF17" s="76" t="s">
        <v>228</v>
      </c>
      <c r="AG17" s="20">
        <v>4895</v>
      </c>
      <c r="AH17" s="22">
        <v>24.475000000000001</v>
      </c>
      <c r="AI17" s="77" t="s">
        <v>228</v>
      </c>
      <c r="AJ17" s="77" t="s">
        <v>228</v>
      </c>
      <c r="AK17" s="77" t="s">
        <v>228</v>
      </c>
      <c r="AL17" s="77" t="s">
        <v>228</v>
      </c>
      <c r="AM17" s="24">
        <v>10</v>
      </c>
      <c r="AN17" s="24">
        <v>1200</v>
      </c>
      <c r="AO17" s="25" t="s">
        <v>219</v>
      </c>
      <c r="AP17" s="24">
        <v>14</v>
      </c>
      <c r="AQ17" s="16">
        <v>41</v>
      </c>
      <c r="AR17" s="16">
        <v>6</v>
      </c>
      <c r="AS17" s="79" t="s">
        <v>228</v>
      </c>
    </row>
    <row r="18" spans="1:45" ht="15.9" customHeight="1" x14ac:dyDescent="0.25">
      <c r="A18" s="14" t="s">
        <v>130</v>
      </c>
      <c r="B18" s="15" t="s">
        <v>17</v>
      </c>
      <c r="C18" s="16">
        <v>325</v>
      </c>
      <c r="D18" s="16">
        <v>1500</v>
      </c>
      <c r="E18" s="16">
        <v>512</v>
      </c>
      <c r="F18" s="16">
        <v>779</v>
      </c>
      <c r="G18" s="16">
        <v>2791</v>
      </c>
      <c r="H18" s="17">
        <v>8.5876923076923077</v>
      </c>
      <c r="I18" s="74" t="s">
        <v>228</v>
      </c>
      <c r="J18" s="16">
        <v>73</v>
      </c>
      <c r="K18" s="16">
        <v>205</v>
      </c>
      <c r="L18" s="16">
        <v>3275</v>
      </c>
      <c r="M18" s="18">
        <v>10.076923076923077</v>
      </c>
      <c r="N18" s="19">
        <v>473</v>
      </c>
      <c r="O18" s="75" t="s">
        <v>228</v>
      </c>
      <c r="P18" s="19">
        <v>9</v>
      </c>
      <c r="Q18" s="76" t="s">
        <v>228</v>
      </c>
      <c r="R18" s="20">
        <v>5624</v>
      </c>
      <c r="S18" s="76" t="s">
        <v>228</v>
      </c>
      <c r="T18" s="20">
        <v>4199</v>
      </c>
      <c r="U18" s="20">
        <v>9823</v>
      </c>
      <c r="V18" s="80" t="s">
        <v>228</v>
      </c>
      <c r="W18" s="80" t="s">
        <v>228</v>
      </c>
      <c r="X18" s="20">
        <v>5249</v>
      </c>
      <c r="Y18" s="21">
        <v>1622</v>
      </c>
      <c r="Z18" s="20">
        <v>6871</v>
      </c>
      <c r="AA18" s="22">
        <v>21.141538461538463</v>
      </c>
      <c r="AB18" s="76" t="s">
        <v>228</v>
      </c>
      <c r="AC18" s="20">
        <v>4628</v>
      </c>
      <c r="AD18" s="20">
        <v>117</v>
      </c>
      <c r="AE18" s="20">
        <v>504</v>
      </c>
      <c r="AF18" s="76" t="s">
        <v>228</v>
      </c>
      <c r="AG18" s="20">
        <v>5249</v>
      </c>
      <c r="AH18" s="22">
        <v>16.150769230769232</v>
      </c>
      <c r="AI18" s="77" t="s">
        <v>228</v>
      </c>
      <c r="AJ18" s="77" t="s">
        <v>228</v>
      </c>
      <c r="AK18" s="77" t="s">
        <v>228</v>
      </c>
      <c r="AL18" s="77" t="s">
        <v>228</v>
      </c>
      <c r="AM18" s="24">
        <v>12</v>
      </c>
      <c r="AN18" s="24">
        <v>1000</v>
      </c>
      <c r="AO18" s="25" t="s">
        <v>219</v>
      </c>
      <c r="AP18" s="24">
        <v>18</v>
      </c>
      <c r="AQ18" s="16">
        <v>21</v>
      </c>
      <c r="AR18" s="16">
        <v>4</v>
      </c>
      <c r="AS18" s="79" t="s">
        <v>228</v>
      </c>
    </row>
    <row r="19" spans="1:45" ht="15.9" customHeight="1" x14ac:dyDescent="0.25">
      <c r="A19" s="14" t="s">
        <v>18</v>
      </c>
      <c r="B19" s="15" t="s">
        <v>19</v>
      </c>
      <c r="C19" s="16">
        <v>2500</v>
      </c>
      <c r="D19" s="16">
        <v>9886</v>
      </c>
      <c r="E19" s="16">
        <v>9608</v>
      </c>
      <c r="F19" s="16">
        <v>2863</v>
      </c>
      <c r="G19" s="16">
        <v>22357</v>
      </c>
      <c r="H19" s="17">
        <v>8.9428000000000001</v>
      </c>
      <c r="I19" s="74" t="s">
        <v>228</v>
      </c>
      <c r="J19" s="16">
        <v>291</v>
      </c>
      <c r="K19" s="16">
        <v>684</v>
      </c>
      <c r="L19" s="16">
        <v>19020</v>
      </c>
      <c r="M19" s="18">
        <v>7.6079999999999997</v>
      </c>
      <c r="N19" s="19">
        <v>1491</v>
      </c>
      <c r="O19" s="19">
        <v>27</v>
      </c>
      <c r="P19" s="19">
        <v>116</v>
      </c>
      <c r="Q19" s="20">
        <v>90755</v>
      </c>
      <c r="R19" s="20">
        <v>8630</v>
      </c>
      <c r="S19" s="76" t="s">
        <v>228</v>
      </c>
      <c r="T19" s="20">
        <v>1420</v>
      </c>
      <c r="U19" s="20">
        <v>100805</v>
      </c>
      <c r="V19" s="20">
        <v>43563</v>
      </c>
      <c r="W19" s="20">
        <v>20673</v>
      </c>
      <c r="X19" s="20">
        <v>15511</v>
      </c>
      <c r="Y19" s="20">
        <v>5451</v>
      </c>
      <c r="Z19" s="20">
        <v>85198</v>
      </c>
      <c r="AA19" s="22">
        <v>34.0792</v>
      </c>
      <c r="AB19" s="76" t="s">
        <v>228</v>
      </c>
      <c r="AC19" s="20">
        <v>9984</v>
      </c>
      <c r="AD19" s="20">
        <v>2161</v>
      </c>
      <c r="AE19" s="20">
        <v>656</v>
      </c>
      <c r="AF19" s="20">
        <v>2710</v>
      </c>
      <c r="AG19" s="20">
        <v>15511</v>
      </c>
      <c r="AH19" s="22">
        <v>6.2043999999999997</v>
      </c>
      <c r="AI19" s="77" t="s">
        <v>228</v>
      </c>
      <c r="AJ19" s="23">
        <v>1</v>
      </c>
      <c r="AK19" s="23">
        <v>2</v>
      </c>
      <c r="AL19" s="23">
        <v>3</v>
      </c>
      <c r="AM19" s="24">
        <v>6</v>
      </c>
      <c r="AN19" s="24">
        <v>502</v>
      </c>
      <c r="AO19" s="25" t="s">
        <v>219</v>
      </c>
      <c r="AP19" s="24">
        <v>44</v>
      </c>
      <c r="AQ19" s="16">
        <v>710</v>
      </c>
      <c r="AR19" s="16">
        <v>40</v>
      </c>
      <c r="AS19" s="26">
        <v>2</v>
      </c>
    </row>
    <row r="20" spans="1:45" ht="15.9" customHeight="1" x14ac:dyDescent="0.25">
      <c r="A20" s="14" t="s">
        <v>20</v>
      </c>
      <c r="B20" s="15" t="s">
        <v>21</v>
      </c>
      <c r="C20" s="16">
        <v>1250</v>
      </c>
      <c r="D20" s="16">
        <v>2132</v>
      </c>
      <c r="E20" s="16">
        <v>4208</v>
      </c>
      <c r="F20" s="16">
        <v>4776</v>
      </c>
      <c r="G20" s="16">
        <v>11116</v>
      </c>
      <c r="H20" s="17">
        <v>8.8927999999999994</v>
      </c>
      <c r="I20" s="74" t="s">
        <v>228</v>
      </c>
      <c r="J20" s="16">
        <v>180</v>
      </c>
      <c r="K20" s="16">
        <v>711</v>
      </c>
      <c r="L20" s="16">
        <v>7278</v>
      </c>
      <c r="M20" s="18">
        <v>5.8224</v>
      </c>
      <c r="N20" s="19">
        <v>350</v>
      </c>
      <c r="O20" s="75" t="s">
        <v>228</v>
      </c>
      <c r="P20" s="19">
        <v>34</v>
      </c>
      <c r="Q20" s="20">
        <v>18111</v>
      </c>
      <c r="R20" s="20">
        <v>8630</v>
      </c>
      <c r="S20" s="76" t="s">
        <v>228</v>
      </c>
      <c r="T20" s="20">
        <v>1628</v>
      </c>
      <c r="U20" s="20">
        <v>28369</v>
      </c>
      <c r="V20" s="21">
        <v>13458</v>
      </c>
      <c r="W20" s="21">
        <v>1356</v>
      </c>
      <c r="X20" s="20">
        <v>6590</v>
      </c>
      <c r="Y20" s="21">
        <v>5755</v>
      </c>
      <c r="Z20" s="20">
        <v>27159</v>
      </c>
      <c r="AA20" s="22">
        <v>21.7272</v>
      </c>
      <c r="AB20" s="76" t="s">
        <v>228</v>
      </c>
      <c r="AC20" s="20">
        <v>5000</v>
      </c>
      <c r="AD20" s="20">
        <v>1482</v>
      </c>
      <c r="AE20" s="20">
        <v>108</v>
      </c>
      <c r="AF20" s="76" t="s">
        <v>228</v>
      </c>
      <c r="AG20" s="20">
        <v>6590</v>
      </c>
      <c r="AH20" s="22">
        <v>5.2720000000000002</v>
      </c>
      <c r="AI20" s="77" t="s">
        <v>228</v>
      </c>
      <c r="AJ20" s="23">
        <v>2</v>
      </c>
      <c r="AK20" s="77" t="s">
        <v>228</v>
      </c>
      <c r="AL20" s="23">
        <v>2</v>
      </c>
      <c r="AM20" s="24">
        <v>17</v>
      </c>
      <c r="AN20" s="24">
        <v>500</v>
      </c>
      <c r="AO20" s="25" t="s">
        <v>219</v>
      </c>
      <c r="AP20" s="24">
        <v>43</v>
      </c>
      <c r="AQ20" s="16">
        <v>75</v>
      </c>
      <c r="AR20" s="16">
        <v>20</v>
      </c>
      <c r="AS20" s="26">
        <v>50</v>
      </c>
    </row>
    <row r="21" spans="1:45" ht="15.9" customHeight="1" x14ac:dyDescent="0.25">
      <c r="A21" s="14" t="s">
        <v>22</v>
      </c>
      <c r="B21" s="15" t="s">
        <v>23</v>
      </c>
      <c r="C21" s="16">
        <v>156</v>
      </c>
      <c r="D21" s="16">
        <v>94</v>
      </c>
      <c r="E21" s="16">
        <v>343</v>
      </c>
      <c r="F21" s="16">
        <v>7</v>
      </c>
      <c r="G21" s="16">
        <v>444</v>
      </c>
      <c r="H21" s="17">
        <v>2.8461538461538463</v>
      </c>
      <c r="I21" s="74" t="s">
        <v>228</v>
      </c>
      <c r="J21" s="16">
        <v>1</v>
      </c>
      <c r="K21" s="16">
        <v>182</v>
      </c>
      <c r="L21" s="16">
        <v>2143</v>
      </c>
      <c r="M21" s="18">
        <v>13.737179487179487</v>
      </c>
      <c r="N21" s="19">
        <v>2202</v>
      </c>
      <c r="O21" s="75" t="s">
        <v>228</v>
      </c>
      <c r="P21" s="19">
        <v>14</v>
      </c>
      <c r="Q21" s="76" t="s">
        <v>228</v>
      </c>
      <c r="R21" s="20">
        <v>5000</v>
      </c>
      <c r="S21" s="20">
        <v>3572</v>
      </c>
      <c r="T21" s="76" t="s">
        <v>228</v>
      </c>
      <c r="U21" s="20">
        <v>8572</v>
      </c>
      <c r="V21" s="21">
        <v>3602</v>
      </c>
      <c r="W21" s="21">
        <v>343</v>
      </c>
      <c r="X21" s="20">
        <v>761</v>
      </c>
      <c r="Y21" s="21">
        <v>61</v>
      </c>
      <c r="Z21" s="20">
        <v>4767</v>
      </c>
      <c r="AA21" s="22">
        <v>30.557692307692307</v>
      </c>
      <c r="AB21" s="76" t="s">
        <v>228</v>
      </c>
      <c r="AC21" s="20">
        <v>21</v>
      </c>
      <c r="AD21" s="20">
        <v>40</v>
      </c>
      <c r="AE21" s="76" t="s">
        <v>228</v>
      </c>
      <c r="AF21" s="76" t="s">
        <v>228</v>
      </c>
      <c r="AG21" s="20">
        <v>61</v>
      </c>
      <c r="AH21" s="22">
        <v>0.39102564102564102</v>
      </c>
      <c r="AI21" s="77" t="s">
        <v>228</v>
      </c>
      <c r="AJ21" s="23">
        <v>0.25</v>
      </c>
      <c r="AK21" s="77" t="s">
        <v>228</v>
      </c>
      <c r="AL21" s="23">
        <v>0.25</v>
      </c>
      <c r="AM21" s="78" t="s">
        <v>228</v>
      </c>
      <c r="AN21" s="78" t="s">
        <v>228</v>
      </c>
      <c r="AO21" s="25" t="s">
        <v>219</v>
      </c>
      <c r="AP21" s="24">
        <v>10</v>
      </c>
      <c r="AQ21" s="16">
        <v>20</v>
      </c>
      <c r="AR21" s="16">
        <v>1</v>
      </c>
      <c r="AS21" s="26">
        <v>1</v>
      </c>
    </row>
    <row r="22" spans="1:45" ht="15.9" customHeight="1" x14ac:dyDescent="0.25">
      <c r="A22" s="14" t="s">
        <v>24</v>
      </c>
      <c r="B22" s="15" t="s">
        <v>25</v>
      </c>
      <c r="C22" s="16">
        <v>1200</v>
      </c>
      <c r="D22" s="74" t="s">
        <v>228</v>
      </c>
      <c r="E22" s="74" t="s">
        <v>228</v>
      </c>
      <c r="F22" s="16">
        <v>11943</v>
      </c>
      <c r="G22" s="16">
        <v>11943</v>
      </c>
      <c r="H22" s="17">
        <v>9.9525000000000006</v>
      </c>
      <c r="I22" s="74" t="s">
        <v>228</v>
      </c>
      <c r="J22" s="16">
        <v>362</v>
      </c>
      <c r="K22" s="16">
        <v>1101</v>
      </c>
      <c r="L22" s="16">
        <v>6348</v>
      </c>
      <c r="M22" s="18">
        <v>5.29</v>
      </c>
      <c r="N22" s="19">
        <v>200</v>
      </c>
      <c r="O22" s="75" t="s">
        <v>228</v>
      </c>
      <c r="P22" s="19">
        <v>11</v>
      </c>
      <c r="Q22" s="20">
        <v>20181</v>
      </c>
      <c r="R22" s="20">
        <v>252841</v>
      </c>
      <c r="S22" s="76" t="s">
        <v>228</v>
      </c>
      <c r="T22" s="20">
        <v>500</v>
      </c>
      <c r="U22" s="20">
        <v>273522</v>
      </c>
      <c r="V22" s="21">
        <v>17615</v>
      </c>
      <c r="W22" s="21">
        <v>4171</v>
      </c>
      <c r="X22" s="20">
        <v>5628</v>
      </c>
      <c r="Y22" s="21">
        <v>39826</v>
      </c>
      <c r="Z22" s="20">
        <v>67240</v>
      </c>
      <c r="AA22" s="22">
        <v>56.033333333333331</v>
      </c>
      <c r="AB22" s="20">
        <v>206282</v>
      </c>
      <c r="AC22" s="20">
        <v>4921</v>
      </c>
      <c r="AD22" s="20">
        <v>707</v>
      </c>
      <c r="AE22" s="76" t="s">
        <v>228</v>
      </c>
      <c r="AF22" s="76" t="s">
        <v>228</v>
      </c>
      <c r="AG22" s="20">
        <v>5628</v>
      </c>
      <c r="AH22" s="22">
        <v>4.6900000000000004</v>
      </c>
      <c r="AI22" s="77" t="s">
        <v>228</v>
      </c>
      <c r="AJ22" s="23">
        <v>1</v>
      </c>
      <c r="AK22" s="23">
        <v>0.28000000000000003</v>
      </c>
      <c r="AL22" s="23">
        <v>1.28</v>
      </c>
      <c r="AM22" s="24">
        <v>8</v>
      </c>
      <c r="AN22" s="24">
        <v>600</v>
      </c>
      <c r="AO22" s="25" t="s">
        <v>219</v>
      </c>
      <c r="AP22" s="24">
        <v>36</v>
      </c>
      <c r="AQ22" s="16">
        <v>143</v>
      </c>
      <c r="AR22" s="16">
        <v>10</v>
      </c>
      <c r="AS22" s="26">
        <v>24</v>
      </c>
    </row>
    <row r="23" spans="1:45" ht="15.9" customHeight="1" x14ac:dyDescent="0.25">
      <c r="A23" s="14" t="s">
        <v>26</v>
      </c>
      <c r="B23" s="15" t="s">
        <v>27</v>
      </c>
      <c r="C23" s="16">
        <v>2100</v>
      </c>
      <c r="D23" s="16">
        <v>3519</v>
      </c>
      <c r="E23" s="16">
        <v>4084</v>
      </c>
      <c r="F23" s="16">
        <v>1332</v>
      </c>
      <c r="G23" s="16">
        <v>8935</v>
      </c>
      <c r="H23" s="17">
        <v>4.2547619047619047</v>
      </c>
      <c r="I23" s="74" t="s">
        <v>228</v>
      </c>
      <c r="J23" s="16">
        <v>124</v>
      </c>
      <c r="K23" s="16">
        <v>575</v>
      </c>
      <c r="L23" s="16">
        <v>11361</v>
      </c>
      <c r="M23" s="18">
        <v>5.41</v>
      </c>
      <c r="N23" s="19">
        <v>560</v>
      </c>
      <c r="O23" s="19">
        <v>46</v>
      </c>
      <c r="P23" s="19">
        <v>90</v>
      </c>
      <c r="Q23" s="20">
        <v>85589</v>
      </c>
      <c r="R23" s="20">
        <v>8630</v>
      </c>
      <c r="S23" s="76" t="s">
        <v>228</v>
      </c>
      <c r="T23" s="76" t="s">
        <v>228</v>
      </c>
      <c r="U23" s="20">
        <v>94219</v>
      </c>
      <c r="V23" s="21">
        <v>49710</v>
      </c>
      <c r="W23" s="21">
        <v>13066</v>
      </c>
      <c r="X23" s="20">
        <v>7032</v>
      </c>
      <c r="Y23" s="21">
        <v>14343</v>
      </c>
      <c r="Z23" s="20">
        <v>84151</v>
      </c>
      <c r="AA23" s="22">
        <v>40.071904761904761</v>
      </c>
      <c r="AB23" s="76" t="s">
        <v>228</v>
      </c>
      <c r="AC23" s="20">
        <v>4196</v>
      </c>
      <c r="AD23" s="20">
        <v>2482</v>
      </c>
      <c r="AE23" s="20">
        <v>354</v>
      </c>
      <c r="AF23" s="76" t="s">
        <v>228</v>
      </c>
      <c r="AG23" s="20">
        <v>7032</v>
      </c>
      <c r="AH23" s="22">
        <v>3.3485714285714288</v>
      </c>
      <c r="AI23" s="77" t="s">
        <v>228</v>
      </c>
      <c r="AJ23" s="23">
        <v>1</v>
      </c>
      <c r="AK23" s="23">
        <v>1.5</v>
      </c>
      <c r="AL23" s="23">
        <v>2.5</v>
      </c>
      <c r="AM23" s="24">
        <v>1</v>
      </c>
      <c r="AN23" s="24">
        <v>10</v>
      </c>
      <c r="AO23" s="25" t="s">
        <v>221</v>
      </c>
      <c r="AP23" s="24">
        <v>50</v>
      </c>
      <c r="AQ23" s="16">
        <v>150</v>
      </c>
      <c r="AR23" s="74" t="s">
        <v>228</v>
      </c>
      <c r="AS23" s="26">
        <v>3</v>
      </c>
    </row>
    <row r="24" spans="1:45" ht="15.9" customHeight="1" x14ac:dyDescent="0.25">
      <c r="A24" s="14" t="s">
        <v>28</v>
      </c>
      <c r="B24" s="15" t="s">
        <v>29</v>
      </c>
      <c r="C24" s="16">
        <v>500</v>
      </c>
      <c r="D24" s="74" t="s">
        <v>228</v>
      </c>
      <c r="E24" s="74" t="s">
        <v>228</v>
      </c>
      <c r="F24" s="16">
        <v>6478</v>
      </c>
      <c r="G24" s="16">
        <v>6478</v>
      </c>
      <c r="H24" s="17">
        <v>12.956</v>
      </c>
      <c r="I24" s="74" t="s">
        <v>228</v>
      </c>
      <c r="J24" s="16">
        <v>48</v>
      </c>
      <c r="K24" s="16">
        <v>380</v>
      </c>
      <c r="L24" s="16">
        <v>8386</v>
      </c>
      <c r="M24" s="18">
        <v>16.771999999999998</v>
      </c>
      <c r="N24" s="75" t="s">
        <v>228</v>
      </c>
      <c r="O24" s="19">
        <v>42</v>
      </c>
      <c r="P24" s="19">
        <v>31</v>
      </c>
      <c r="Q24" s="20">
        <v>400</v>
      </c>
      <c r="R24" s="20">
        <v>5000</v>
      </c>
      <c r="S24" s="76" t="s">
        <v>228</v>
      </c>
      <c r="T24" s="20">
        <v>2114</v>
      </c>
      <c r="U24" s="20">
        <v>7514</v>
      </c>
      <c r="V24" s="80" t="s">
        <v>228</v>
      </c>
      <c r="W24" s="80" t="s">
        <v>228</v>
      </c>
      <c r="X24" s="20">
        <v>4129</v>
      </c>
      <c r="Y24" s="21">
        <v>2844</v>
      </c>
      <c r="Z24" s="20">
        <v>6973</v>
      </c>
      <c r="AA24" s="22">
        <v>13.946</v>
      </c>
      <c r="AB24" s="20">
        <v>970</v>
      </c>
      <c r="AC24" s="20">
        <v>3082</v>
      </c>
      <c r="AD24" s="20">
        <v>576</v>
      </c>
      <c r="AE24" s="20">
        <v>471</v>
      </c>
      <c r="AF24" s="76" t="s">
        <v>228</v>
      </c>
      <c r="AG24" s="20">
        <v>4129</v>
      </c>
      <c r="AH24" s="22">
        <v>8.2579999999999991</v>
      </c>
      <c r="AI24" s="77" t="s">
        <v>228</v>
      </c>
      <c r="AJ24" s="77" t="s">
        <v>228</v>
      </c>
      <c r="AK24" s="77" t="s">
        <v>228</v>
      </c>
      <c r="AL24" s="77" t="s">
        <v>228</v>
      </c>
      <c r="AM24" s="24">
        <v>24</v>
      </c>
      <c r="AN24" s="24">
        <v>1460</v>
      </c>
      <c r="AO24" s="25" t="s">
        <v>219</v>
      </c>
      <c r="AP24" s="24">
        <v>16</v>
      </c>
      <c r="AQ24" s="16">
        <v>80</v>
      </c>
      <c r="AR24" s="16">
        <v>10</v>
      </c>
      <c r="AS24" s="26">
        <v>3</v>
      </c>
    </row>
    <row r="25" spans="1:45" ht="15.9" customHeight="1" x14ac:dyDescent="0.25">
      <c r="A25" s="14" t="s">
        <v>30</v>
      </c>
      <c r="B25" s="15" t="s">
        <v>31</v>
      </c>
      <c r="C25" s="16">
        <v>274</v>
      </c>
      <c r="D25" s="16">
        <v>606</v>
      </c>
      <c r="E25" s="16">
        <v>1000</v>
      </c>
      <c r="F25" s="16">
        <v>192</v>
      </c>
      <c r="G25" s="16">
        <v>1798</v>
      </c>
      <c r="H25" s="17">
        <v>6.562043795620438</v>
      </c>
      <c r="I25" s="74" t="s">
        <v>228</v>
      </c>
      <c r="J25" s="16">
        <v>2</v>
      </c>
      <c r="K25" s="16">
        <v>405</v>
      </c>
      <c r="L25" s="16">
        <v>3635</v>
      </c>
      <c r="M25" s="18">
        <v>13.266423357664234</v>
      </c>
      <c r="N25" s="19">
        <v>123</v>
      </c>
      <c r="O25" s="19">
        <v>1</v>
      </c>
      <c r="P25" s="19">
        <v>15</v>
      </c>
      <c r="Q25" s="20">
        <v>5799</v>
      </c>
      <c r="R25" s="20">
        <v>8630</v>
      </c>
      <c r="S25" s="76" t="s">
        <v>228</v>
      </c>
      <c r="T25" s="76" t="s">
        <v>228</v>
      </c>
      <c r="U25" s="20">
        <v>14429</v>
      </c>
      <c r="V25" s="21">
        <v>5365</v>
      </c>
      <c r="W25" s="21">
        <v>497</v>
      </c>
      <c r="X25" s="20">
        <v>4650</v>
      </c>
      <c r="Y25" s="21">
        <v>2888</v>
      </c>
      <c r="Z25" s="20">
        <v>13400</v>
      </c>
      <c r="AA25" s="22">
        <v>48.905109489051092</v>
      </c>
      <c r="AB25" s="76" t="s">
        <v>228</v>
      </c>
      <c r="AC25" s="20">
        <v>3565</v>
      </c>
      <c r="AD25" s="20">
        <v>482</v>
      </c>
      <c r="AE25" s="20">
        <v>500</v>
      </c>
      <c r="AF25" s="20">
        <v>130</v>
      </c>
      <c r="AG25" s="20">
        <v>4677</v>
      </c>
      <c r="AH25" s="22">
        <v>17.069343065693431</v>
      </c>
      <c r="AI25" s="77" t="s">
        <v>228</v>
      </c>
      <c r="AJ25" s="23">
        <v>0.25</v>
      </c>
      <c r="AK25" s="77" t="s">
        <v>228</v>
      </c>
      <c r="AL25" s="23">
        <v>0.25</v>
      </c>
      <c r="AM25" s="78" t="s">
        <v>228</v>
      </c>
      <c r="AN25" s="78" t="s">
        <v>228</v>
      </c>
      <c r="AO25" s="25" t="s">
        <v>220</v>
      </c>
      <c r="AP25" s="24">
        <v>10</v>
      </c>
      <c r="AQ25" s="16">
        <v>15</v>
      </c>
      <c r="AR25" s="16">
        <v>2</v>
      </c>
      <c r="AS25" s="26">
        <v>3</v>
      </c>
    </row>
    <row r="26" spans="1:45" ht="15.9" customHeight="1" x14ac:dyDescent="0.25">
      <c r="A26" s="14" t="s">
        <v>131</v>
      </c>
      <c r="B26" s="15" t="s">
        <v>33</v>
      </c>
      <c r="C26" s="16">
        <v>75079</v>
      </c>
      <c r="D26" s="74" t="s">
        <v>228</v>
      </c>
      <c r="E26" s="74" t="s">
        <v>228</v>
      </c>
      <c r="F26" s="16">
        <v>533168</v>
      </c>
      <c r="G26" s="16">
        <v>533168</v>
      </c>
      <c r="H26" s="17">
        <v>7.1014264974227146</v>
      </c>
      <c r="I26" s="16">
        <v>2267</v>
      </c>
      <c r="J26" s="16">
        <v>1673</v>
      </c>
      <c r="K26" s="16">
        <v>10123</v>
      </c>
      <c r="L26" s="16">
        <v>170337</v>
      </c>
      <c r="M26" s="18">
        <v>2.268770228692444</v>
      </c>
      <c r="N26" s="19">
        <v>7928</v>
      </c>
      <c r="O26" s="19">
        <v>232</v>
      </c>
      <c r="P26" s="19">
        <v>442</v>
      </c>
      <c r="Q26" s="20">
        <v>1529856</v>
      </c>
      <c r="R26" s="20">
        <v>96060</v>
      </c>
      <c r="S26" s="20">
        <v>102854</v>
      </c>
      <c r="T26" s="76" t="s">
        <v>228</v>
      </c>
      <c r="U26" s="20">
        <v>1728770</v>
      </c>
      <c r="V26" s="20">
        <v>961088</v>
      </c>
      <c r="W26" s="20">
        <v>166351</v>
      </c>
      <c r="X26" s="20">
        <v>225578</v>
      </c>
      <c r="Y26" s="20">
        <v>266347</v>
      </c>
      <c r="Z26" s="20">
        <v>1619364</v>
      </c>
      <c r="AA26" s="22">
        <v>21.568800863090878</v>
      </c>
      <c r="AB26" s="76" t="s">
        <v>228</v>
      </c>
      <c r="AC26" s="20">
        <v>168480</v>
      </c>
      <c r="AD26" s="20">
        <v>21722</v>
      </c>
      <c r="AE26" s="20">
        <v>20383</v>
      </c>
      <c r="AF26" s="20">
        <v>14993</v>
      </c>
      <c r="AG26" s="20">
        <v>225578</v>
      </c>
      <c r="AH26" s="22">
        <v>3.0045418825503805</v>
      </c>
      <c r="AI26" s="23">
        <v>8.5</v>
      </c>
      <c r="AJ26" s="23">
        <v>9.5</v>
      </c>
      <c r="AK26" s="23">
        <v>20.100000000000001</v>
      </c>
      <c r="AL26" s="23">
        <v>29.6</v>
      </c>
      <c r="AM26" s="24">
        <v>20</v>
      </c>
      <c r="AN26" s="24">
        <v>2328</v>
      </c>
      <c r="AO26" s="25" t="s">
        <v>220</v>
      </c>
      <c r="AP26" s="24">
        <v>60</v>
      </c>
      <c r="AQ26" s="16">
        <v>4360</v>
      </c>
      <c r="AR26" s="16">
        <v>994</v>
      </c>
      <c r="AS26" s="79" t="s">
        <v>228</v>
      </c>
    </row>
    <row r="27" spans="1:45" ht="15.9" customHeight="1" x14ac:dyDescent="0.25">
      <c r="A27" s="14" t="s">
        <v>177</v>
      </c>
      <c r="B27" s="15" t="s">
        <v>176</v>
      </c>
      <c r="C27" s="16">
        <v>750</v>
      </c>
      <c r="D27" s="16">
        <v>528</v>
      </c>
      <c r="E27" s="16">
        <v>855</v>
      </c>
      <c r="F27" s="16">
        <v>334</v>
      </c>
      <c r="G27" s="16">
        <v>1717</v>
      </c>
      <c r="H27" s="17">
        <v>2.2893333333333334</v>
      </c>
      <c r="I27" s="74" t="s">
        <v>228</v>
      </c>
      <c r="J27" s="16">
        <v>55</v>
      </c>
      <c r="K27" s="74" t="s">
        <v>228</v>
      </c>
      <c r="L27" s="74" t="s">
        <v>228</v>
      </c>
      <c r="M27" s="82" t="s">
        <v>228</v>
      </c>
      <c r="N27" s="75" t="s">
        <v>228</v>
      </c>
      <c r="O27" s="75" t="s">
        <v>228</v>
      </c>
      <c r="P27" s="19">
        <v>17</v>
      </c>
      <c r="Q27" s="20">
        <v>1500</v>
      </c>
      <c r="R27" s="20">
        <v>5000</v>
      </c>
      <c r="S27" s="76" t="s">
        <v>228</v>
      </c>
      <c r="T27" s="20">
        <v>430</v>
      </c>
      <c r="U27" s="20">
        <v>6930</v>
      </c>
      <c r="V27" s="20">
        <v>3190</v>
      </c>
      <c r="W27" s="76" t="s">
        <v>228</v>
      </c>
      <c r="X27" s="20">
        <v>1057</v>
      </c>
      <c r="Y27" s="20">
        <v>2455</v>
      </c>
      <c r="Z27" s="20">
        <v>6702</v>
      </c>
      <c r="AA27" s="22">
        <v>8.9359999999999999</v>
      </c>
      <c r="AB27" s="76" t="s">
        <v>228</v>
      </c>
      <c r="AC27" s="20">
        <v>495</v>
      </c>
      <c r="AD27" s="20">
        <v>390</v>
      </c>
      <c r="AE27" s="20">
        <v>172</v>
      </c>
      <c r="AF27" s="76" t="s">
        <v>228</v>
      </c>
      <c r="AG27" s="20">
        <v>1057</v>
      </c>
      <c r="AH27" s="22">
        <v>1.4093333333333333</v>
      </c>
      <c r="AI27" s="77" t="s">
        <v>228</v>
      </c>
      <c r="AJ27" s="23">
        <v>0.25</v>
      </c>
      <c r="AK27" s="77" t="s">
        <v>228</v>
      </c>
      <c r="AL27" s="23">
        <v>0.25</v>
      </c>
      <c r="AM27" s="78" t="s">
        <v>228</v>
      </c>
      <c r="AN27" s="78" t="s">
        <v>228</v>
      </c>
      <c r="AO27" s="25" t="s">
        <v>220</v>
      </c>
      <c r="AP27" s="24">
        <v>10</v>
      </c>
      <c r="AQ27" s="16">
        <v>28</v>
      </c>
      <c r="AR27" s="16">
        <v>22</v>
      </c>
      <c r="AS27" s="79" t="s">
        <v>228</v>
      </c>
    </row>
    <row r="28" spans="1:45" ht="15.9" customHeight="1" x14ac:dyDescent="0.25">
      <c r="A28" s="14" t="s">
        <v>34</v>
      </c>
      <c r="B28" s="15" t="s">
        <v>35</v>
      </c>
      <c r="C28" s="16">
        <v>998</v>
      </c>
      <c r="D28" s="16">
        <v>610</v>
      </c>
      <c r="E28" s="16">
        <v>910</v>
      </c>
      <c r="F28" s="16">
        <v>120</v>
      </c>
      <c r="G28" s="16">
        <v>1640</v>
      </c>
      <c r="H28" s="17">
        <v>1.6432865731462927</v>
      </c>
      <c r="I28" s="74" t="s">
        <v>228</v>
      </c>
      <c r="J28" s="16">
        <v>27</v>
      </c>
      <c r="K28" s="16">
        <v>311</v>
      </c>
      <c r="L28" s="16">
        <v>6978</v>
      </c>
      <c r="M28" s="18">
        <v>6.9919839679358722</v>
      </c>
      <c r="N28" s="19">
        <v>60</v>
      </c>
      <c r="O28" s="75" t="s">
        <v>228</v>
      </c>
      <c r="P28" s="19">
        <v>0</v>
      </c>
      <c r="Q28" s="20">
        <v>1677</v>
      </c>
      <c r="R28" s="20">
        <v>5000</v>
      </c>
      <c r="S28" s="20">
        <v>3500</v>
      </c>
      <c r="T28" s="76" t="s">
        <v>228</v>
      </c>
      <c r="U28" s="20">
        <v>10177</v>
      </c>
      <c r="V28" s="21">
        <v>4614</v>
      </c>
      <c r="W28" s="21">
        <v>464</v>
      </c>
      <c r="X28" s="20">
        <v>1119</v>
      </c>
      <c r="Y28" s="21">
        <v>465</v>
      </c>
      <c r="Z28" s="20">
        <v>6662</v>
      </c>
      <c r="AA28" s="22">
        <v>6.675350701402806</v>
      </c>
      <c r="AB28" s="76" t="s">
        <v>228</v>
      </c>
      <c r="AC28" s="20">
        <v>1119</v>
      </c>
      <c r="AD28" s="76" t="s">
        <v>228</v>
      </c>
      <c r="AE28" s="76" t="s">
        <v>228</v>
      </c>
      <c r="AF28" s="76" t="s">
        <v>228</v>
      </c>
      <c r="AG28" s="20">
        <v>1119</v>
      </c>
      <c r="AH28" s="22">
        <v>1.1212424849699398</v>
      </c>
      <c r="AI28" s="77" t="s">
        <v>228</v>
      </c>
      <c r="AJ28" s="23">
        <v>0.25</v>
      </c>
      <c r="AK28" s="23">
        <v>0.05</v>
      </c>
      <c r="AL28" s="23">
        <v>0.3</v>
      </c>
      <c r="AM28" s="24">
        <v>7</v>
      </c>
      <c r="AN28" s="24">
        <v>26</v>
      </c>
      <c r="AO28" s="25" t="s">
        <v>219</v>
      </c>
      <c r="AP28" s="24">
        <v>10</v>
      </c>
      <c r="AQ28" s="16">
        <v>30</v>
      </c>
      <c r="AR28" s="16">
        <v>1</v>
      </c>
      <c r="AS28" s="79" t="s">
        <v>228</v>
      </c>
    </row>
    <row r="29" spans="1:45" ht="15.9" customHeight="1" x14ac:dyDescent="0.25">
      <c r="A29" s="14" t="s">
        <v>157</v>
      </c>
      <c r="B29" s="15" t="s">
        <v>170</v>
      </c>
      <c r="C29" s="16">
        <v>522</v>
      </c>
      <c r="D29" s="16">
        <v>52</v>
      </c>
      <c r="E29" s="16">
        <v>128</v>
      </c>
      <c r="F29" s="74" t="s">
        <v>228</v>
      </c>
      <c r="G29" s="16">
        <v>180</v>
      </c>
      <c r="H29" s="17">
        <v>0.34482758620689657</v>
      </c>
      <c r="I29" s="74" t="s">
        <v>228</v>
      </c>
      <c r="J29" s="74" t="s">
        <v>228</v>
      </c>
      <c r="K29" s="74" t="s">
        <v>228</v>
      </c>
      <c r="L29" s="16">
        <v>2200</v>
      </c>
      <c r="M29" s="18">
        <v>4.2145593869731801</v>
      </c>
      <c r="N29" s="75" t="s">
        <v>228</v>
      </c>
      <c r="O29" s="75" t="s">
        <v>228</v>
      </c>
      <c r="P29" s="19">
        <v>14</v>
      </c>
      <c r="Q29" s="20">
        <v>4964</v>
      </c>
      <c r="R29" s="20">
        <v>7111</v>
      </c>
      <c r="S29" s="76" t="s">
        <v>228</v>
      </c>
      <c r="T29" s="76" t="s">
        <v>228</v>
      </c>
      <c r="U29" s="20">
        <v>12075</v>
      </c>
      <c r="V29" s="21">
        <v>6738</v>
      </c>
      <c r="W29" s="21">
        <v>342</v>
      </c>
      <c r="X29" s="20">
        <v>2277</v>
      </c>
      <c r="Y29" s="21">
        <v>2718</v>
      </c>
      <c r="Z29" s="20">
        <v>12075</v>
      </c>
      <c r="AA29" s="22">
        <v>23.132183908045977</v>
      </c>
      <c r="AB29" s="76" t="s">
        <v>228</v>
      </c>
      <c r="AC29" s="20">
        <v>2118</v>
      </c>
      <c r="AD29" s="76" t="s">
        <v>228</v>
      </c>
      <c r="AE29" s="76" t="s">
        <v>228</v>
      </c>
      <c r="AF29" s="20">
        <v>159</v>
      </c>
      <c r="AG29" s="20">
        <v>2277</v>
      </c>
      <c r="AH29" s="22">
        <v>4.3620689655172411</v>
      </c>
      <c r="AI29" s="77" t="s">
        <v>228</v>
      </c>
      <c r="AJ29" s="23">
        <v>0.5</v>
      </c>
      <c r="AK29" s="77" t="s">
        <v>228</v>
      </c>
      <c r="AL29" s="23">
        <v>0.5</v>
      </c>
      <c r="AM29" s="78" t="s">
        <v>228</v>
      </c>
      <c r="AN29" s="78" t="s">
        <v>228</v>
      </c>
      <c r="AO29" s="25" t="s">
        <v>219</v>
      </c>
      <c r="AP29" s="24">
        <v>20</v>
      </c>
      <c r="AQ29" s="16">
        <v>20</v>
      </c>
      <c r="AR29" s="16">
        <v>20</v>
      </c>
      <c r="AS29" s="79" t="s">
        <v>228</v>
      </c>
    </row>
    <row r="30" spans="1:45" ht="15.9" customHeight="1" x14ac:dyDescent="0.25">
      <c r="A30" s="14" t="s">
        <v>36</v>
      </c>
      <c r="B30" s="15" t="s">
        <v>37</v>
      </c>
      <c r="C30" s="16">
        <v>1000</v>
      </c>
      <c r="D30" s="16">
        <v>5530</v>
      </c>
      <c r="E30" s="16">
        <v>4097</v>
      </c>
      <c r="F30" s="16">
        <v>1840</v>
      </c>
      <c r="G30" s="16">
        <v>11467</v>
      </c>
      <c r="H30" s="17">
        <v>11.467000000000001</v>
      </c>
      <c r="I30" s="74" t="s">
        <v>228</v>
      </c>
      <c r="J30" s="16">
        <v>22</v>
      </c>
      <c r="K30" s="16">
        <v>868</v>
      </c>
      <c r="L30" s="16">
        <v>14881</v>
      </c>
      <c r="M30" s="18">
        <v>14.881</v>
      </c>
      <c r="N30" s="19">
        <v>62</v>
      </c>
      <c r="O30" s="19">
        <v>21</v>
      </c>
      <c r="P30" s="19">
        <v>50</v>
      </c>
      <c r="Q30" s="20">
        <v>15168</v>
      </c>
      <c r="R30" s="20">
        <v>8630</v>
      </c>
      <c r="S30" s="76" t="s">
        <v>228</v>
      </c>
      <c r="T30" s="20">
        <v>15061</v>
      </c>
      <c r="U30" s="20">
        <v>38859</v>
      </c>
      <c r="V30" s="21">
        <v>12473</v>
      </c>
      <c r="W30" s="21">
        <v>2223</v>
      </c>
      <c r="X30" s="20">
        <v>7459</v>
      </c>
      <c r="Y30" s="21">
        <v>16704</v>
      </c>
      <c r="Z30" s="20">
        <v>38859</v>
      </c>
      <c r="AA30" s="22">
        <v>38.859000000000002</v>
      </c>
      <c r="AB30" s="76" t="s">
        <v>228</v>
      </c>
      <c r="AC30" s="20">
        <v>6156</v>
      </c>
      <c r="AD30" s="20">
        <v>639</v>
      </c>
      <c r="AE30" s="20">
        <v>664</v>
      </c>
      <c r="AF30" s="76" t="s">
        <v>228</v>
      </c>
      <c r="AG30" s="20">
        <v>7459</v>
      </c>
      <c r="AH30" s="22">
        <v>7.4589999999999996</v>
      </c>
      <c r="AI30" s="77" t="s">
        <v>228</v>
      </c>
      <c r="AJ30" s="23">
        <v>0.37</v>
      </c>
      <c r="AK30" s="23">
        <v>0.5</v>
      </c>
      <c r="AL30" s="23">
        <v>0.87</v>
      </c>
      <c r="AM30" s="24">
        <v>4</v>
      </c>
      <c r="AN30" s="24">
        <v>920</v>
      </c>
      <c r="AO30" s="25" t="s">
        <v>219</v>
      </c>
      <c r="AP30" s="24">
        <v>32</v>
      </c>
      <c r="AQ30" s="16">
        <v>70</v>
      </c>
      <c r="AR30" s="16">
        <v>35</v>
      </c>
      <c r="AS30" s="26">
        <v>48</v>
      </c>
    </row>
    <row r="31" spans="1:45" ht="15.9" customHeight="1" x14ac:dyDescent="0.25">
      <c r="A31" s="14" t="s">
        <v>38</v>
      </c>
      <c r="B31" s="15" t="s">
        <v>39</v>
      </c>
      <c r="C31" s="16">
        <v>180</v>
      </c>
      <c r="D31" s="74" t="s">
        <v>228</v>
      </c>
      <c r="E31" s="74" t="s">
        <v>228</v>
      </c>
      <c r="F31" s="16">
        <v>5840</v>
      </c>
      <c r="G31" s="16">
        <v>5840</v>
      </c>
      <c r="H31" s="17">
        <v>32.444444444444443</v>
      </c>
      <c r="I31" s="74" t="s">
        <v>228</v>
      </c>
      <c r="J31" s="16">
        <v>1050</v>
      </c>
      <c r="K31" s="16">
        <v>750</v>
      </c>
      <c r="L31" s="16">
        <v>6176</v>
      </c>
      <c r="M31" s="18">
        <v>34.31111111111111</v>
      </c>
      <c r="N31" s="75" t="s">
        <v>228</v>
      </c>
      <c r="O31" s="75" t="s">
        <v>228</v>
      </c>
      <c r="P31" s="19">
        <v>6</v>
      </c>
      <c r="Q31" s="20">
        <v>76</v>
      </c>
      <c r="R31" s="20">
        <v>5000</v>
      </c>
      <c r="S31" s="76" t="s">
        <v>228</v>
      </c>
      <c r="T31" s="20">
        <v>8852</v>
      </c>
      <c r="U31" s="20">
        <v>13928</v>
      </c>
      <c r="V31" s="80" t="s">
        <v>228</v>
      </c>
      <c r="W31" s="80" t="s">
        <v>228</v>
      </c>
      <c r="X31" s="20">
        <v>8847</v>
      </c>
      <c r="Y31" s="21">
        <v>5081</v>
      </c>
      <c r="Z31" s="20">
        <v>13928</v>
      </c>
      <c r="AA31" s="22">
        <v>77.37777777777778</v>
      </c>
      <c r="AB31" s="76" t="s">
        <v>228</v>
      </c>
      <c r="AC31" s="20">
        <v>8324</v>
      </c>
      <c r="AD31" s="20">
        <v>523</v>
      </c>
      <c r="AE31" s="76" t="s">
        <v>228</v>
      </c>
      <c r="AF31" s="76" t="s">
        <v>228</v>
      </c>
      <c r="AG31" s="20">
        <v>8847</v>
      </c>
      <c r="AH31" s="22">
        <v>49.15</v>
      </c>
      <c r="AI31" s="77" t="s">
        <v>228</v>
      </c>
      <c r="AJ31" s="77" t="s">
        <v>228</v>
      </c>
      <c r="AK31" s="23">
        <v>0</v>
      </c>
      <c r="AL31" s="23">
        <v>0</v>
      </c>
      <c r="AM31" s="24">
        <v>10</v>
      </c>
      <c r="AN31" s="24">
        <v>800</v>
      </c>
      <c r="AO31" s="25" t="s">
        <v>219</v>
      </c>
      <c r="AP31" s="24">
        <v>10</v>
      </c>
      <c r="AQ31" s="16">
        <v>36</v>
      </c>
      <c r="AR31" s="16">
        <v>12</v>
      </c>
      <c r="AS31" s="26">
        <v>16</v>
      </c>
    </row>
    <row r="32" spans="1:45" ht="15.9" customHeight="1" x14ac:dyDescent="0.25">
      <c r="A32" s="14" t="s">
        <v>40</v>
      </c>
      <c r="B32" s="15" t="s">
        <v>41</v>
      </c>
      <c r="C32" s="16">
        <v>1991</v>
      </c>
      <c r="D32" s="16">
        <v>12115</v>
      </c>
      <c r="E32" s="16">
        <v>13692</v>
      </c>
      <c r="F32" s="16">
        <v>6780</v>
      </c>
      <c r="G32" s="16">
        <v>32587</v>
      </c>
      <c r="H32" s="17">
        <v>16.367152184831742</v>
      </c>
      <c r="I32" s="16">
        <v>100</v>
      </c>
      <c r="J32" s="16">
        <v>1260</v>
      </c>
      <c r="K32" s="16">
        <v>1033</v>
      </c>
      <c r="L32" s="16">
        <v>12968</v>
      </c>
      <c r="M32" s="18">
        <v>6.5133098945253645</v>
      </c>
      <c r="N32" s="19">
        <v>510</v>
      </c>
      <c r="O32" s="19">
        <v>1</v>
      </c>
      <c r="P32" s="19">
        <v>73</v>
      </c>
      <c r="Q32" s="20">
        <v>73584</v>
      </c>
      <c r="R32" s="20">
        <v>116800</v>
      </c>
      <c r="S32" s="76" t="s">
        <v>228</v>
      </c>
      <c r="T32" s="20">
        <v>3882</v>
      </c>
      <c r="U32" s="20">
        <v>194266</v>
      </c>
      <c r="V32" s="20">
        <v>38987</v>
      </c>
      <c r="W32" s="20">
        <v>15047</v>
      </c>
      <c r="X32" s="20">
        <v>10638</v>
      </c>
      <c r="Y32" s="20">
        <v>11424</v>
      </c>
      <c r="Z32" s="20">
        <v>76096</v>
      </c>
      <c r="AA32" s="22">
        <v>38.219989954796581</v>
      </c>
      <c r="AB32" s="20">
        <v>118170</v>
      </c>
      <c r="AC32" s="20">
        <v>8803</v>
      </c>
      <c r="AD32" s="20">
        <v>1327</v>
      </c>
      <c r="AE32" s="20">
        <v>508</v>
      </c>
      <c r="AF32" s="76" t="s">
        <v>228</v>
      </c>
      <c r="AG32" s="20">
        <v>10638</v>
      </c>
      <c r="AH32" s="22">
        <v>5.3430436966348571</v>
      </c>
      <c r="AI32" s="77" t="s">
        <v>228</v>
      </c>
      <c r="AJ32" s="23">
        <v>1</v>
      </c>
      <c r="AK32" s="23">
        <v>0.8</v>
      </c>
      <c r="AL32" s="23">
        <v>1.8</v>
      </c>
      <c r="AM32" s="24">
        <v>89</v>
      </c>
      <c r="AN32" s="24">
        <v>1232</v>
      </c>
      <c r="AO32" s="25" t="s">
        <v>219</v>
      </c>
      <c r="AP32" s="24">
        <v>40</v>
      </c>
      <c r="AQ32" s="16">
        <v>600</v>
      </c>
      <c r="AR32" s="16">
        <v>20</v>
      </c>
      <c r="AS32" s="26">
        <v>171</v>
      </c>
    </row>
    <row r="33" spans="1:45" ht="15.9" customHeight="1" x14ac:dyDescent="0.25">
      <c r="A33" s="14" t="s">
        <v>42</v>
      </c>
      <c r="B33" s="15" t="s">
        <v>43</v>
      </c>
      <c r="C33" s="16">
        <v>868</v>
      </c>
      <c r="D33" s="16">
        <v>8048</v>
      </c>
      <c r="E33" s="16">
        <v>11674</v>
      </c>
      <c r="F33" s="16">
        <v>2338</v>
      </c>
      <c r="G33" s="16">
        <v>22060</v>
      </c>
      <c r="H33" s="17">
        <v>25.414746543778801</v>
      </c>
      <c r="I33" s="16">
        <v>25</v>
      </c>
      <c r="J33" s="16">
        <v>55</v>
      </c>
      <c r="K33" s="16">
        <v>419</v>
      </c>
      <c r="L33" s="16">
        <v>15014</v>
      </c>
      <c r="M33" s="18">
        <v>17.297235023041473</v>
      </c>
      <c r="N33" s="19">
        <v>373</v>
      </c>
      <c r="O33" s="19">
        <v>27</v>
      </c>
      <c r="P33" s="19">
        <v>71</v>
      </c>
      <c r="Q33" s="76" t="s">
        <v>228</v>
      </c>
      <c r="R33" s="20">
        <v>6089</v>
      </c>
      <c r="S33" s="20">
        <v>6949</v>
      </c>
      <c r="T33" s="20">
        <v>8622</v>
      </c>
      <c r="U33" s="20">
        <v>21660</v>
      </c>
      <c r="V33" s="21">
        <v>7484</v>
      </c>
      <c r="W33" s="80" t="s">
        <v>228</v>
      </c>
      <c r="X33" s="20">
        <v>8286</v>
      </c>
      <c r="Y33" s="21">
        <v>5890</v>
      </c>
      <c r="Z33" s="20">
        <v>21660</v>
      </c>
      <c r="AA33" s="22">
        <v>24.953917050691246</v>
      </c>
      <c r="AB33" s="76" t="s">
        <v>228</v>
      </c>
      <c r="AC33" s="20">
        <v>6589</v>
      </c>
      <c r="AD33" s="20">
        <v>821</v>
      </c>
      <c r="AE33" s="20">
        <v>424</v>
      </c>
      <c r="AF33" s="20">
        <v>452</v>
      </c>
      <c r="AG33" s="20">
        <v>8286</v>
      </c>
      <c r="AH33" s="22">
        <v>9.5460829493087562</v>
      </c>
      <c r="AI33" s="77" t="s">
        <v>228</v>
      </c>
      <c r="AJ33" s="77" t="s">
        <v>228</v>
      </c>
      <c r="AK33" s="23">
        <v>1.5</v>
      </c>
      <c r="AL33" s="23">
        <v>1.5</v>
      </c>
      <c r="AM33" s="24">
        <v>3</v>
      </c>
      <c r="AN33" s="24">
        <v>250</v>
      </c>
      <c r="AO33" s="25" t="s">
        <v>219</v>
      </c>
      <c r="AP33" s="24">
        <v>48</v>
      </c>
      <c r="AQ33" s="16">
        <v>260</v>
      </c>
      <c r="AR33" s="16">
        <v>30</v>
      </c>
      <c r="AS33" s="26">
        <v>8</v>
      </c>
    </row>
    <row r="34" spans="1:45" ht="15.9" customHeight="1" x14ac:dyDescent="0.25">
      <c r="A34" s="14" t="s">
        <v>44</v>
      </c>
      <c r="B34" s="15" t="s">
        <v>45</v>
      </c>
      <c r="C34" s="16">
        <v>150</v>
      </c>
      <c r="D34" s="74" t="s">
        <v>228</v>
      </c>
      <c r="E34" s="74" t="s">
        <v>228</v>
      </c>
      <c r="F34" s="16">
        <v>6300</v>
      </c>
      <c r="G34" s="16">
        <v>6300</v>
      </c>
      <c r="H34" s="17">
        <v>42</v>
      </c>
      <c r="I34" s="16">
        <v>5</v>
      </c>
      <c r="J34" s="16">
        <v>15</v>
      </c>
      <c r="K34" s="16">
        <v>5471</v>
      </c>
      <c r="L34" s="16">
        <v>8372</v>
      </c>
      <c r="M34" s="18">
        <v>55.813333333333333</v>
      </c>
      <c r="N34" s="19">
        <v>133</v>
      </c>
      <c r="O34" s="75" t="s">
        <v>228</v>
      </c>
      <c r="P34" s="19">
        <v>2</v>
      </c>
      <c r="Q34" s="76" t="s">
        <v>228</v>
      </c>
      <c r="R34" s="20">
        <v>5000</v>
      </c>
      <c r="S34" s="20">
        <v>2780</v>
      </c>
      <c r="T34" s="20">
        <v>912</v>
      </c>
      <c r="U34" s="20">
        <v>8692</v>
      </c>
      <c r="V34" s="80" t="s">
        <v>228</v>
      </c>
      <c r="W34" s="80" t="s">
        <v>228</v>
      </c>
      <c r="X34" s="20">
        <v>5172</v>
      </c>
      <c r="Y34" s="21">
        <v>2280</v>
      </c>
      <c r="Z34" s="20">
        <v>7452</v>
      </c>
      <c r="AA34" s="22">
        <v>49.68</v>
      </c>
      <c r="AB34" s="76" t="s">
        <v>228</v>
      </c>
      <c r="AC34" s="20">
        <v>4783</v>
      </c>
      <c r="AD34" s="76" t="s">
        <v>228</v>
      </c>
      <c r="AE34" s="20">
        <v>389</v>
      </c>
      <c r="AF34" s="76" t="s">
        <v>228</v>
      </c>
      <c r="AG34" s="20">
        <v>5172</v>
      </c>
      <c r="AH34" s="22">
        <v>34.479999999999997</v>
      </c>
      <c r="AI34" s="77" t="s">
        <v>228</v>
      </c>
      <c r="AJ34" s="77" t="s">
        <v>228</v>
      </c>
      <c r="AK34" s="77" t="s">
        <v>228</v>
      </c>
      <c r="AL34" s="23">
        <v>0</v>
      </c>
      <c r="AM34" s="24">
        <v>19</v>
      </c>
      <c r="AN34" s="24">
        <v>3420</v>
      </c>
      <c r="AO34" s="25" t="s">
        <v>219</v>
      </c>
      <c r="AP34" s="24">
        <v>25</v>
      </c>
      <c r="AQ34" s="16">
        <v>84</v>
      </c>
      <c r="AR34" s="16">
        <v>53</v>
      </c>
      <c r="AS34" s="26">
        <v>130</v>
      </c>
    </row>
    <row r="35" spans="1:45" ht="15.9" customHeight="1" x14ac:dyDescent="0.25">
      <c r="A35" s="14" t="s">
        <v>46</v>
      </c>
      <c r="B35" s="15" t="s">
        <v>47</v>
      </c>
      <c r="C35" s="16">
        <v>4020</v>
      </c>
      <c r="D35" s="16">
        <v>32311</v>
      </c>
      <c r="E35" s="16">
        <v>26407</v>
      </c>
      <c r="F35" s="16">
        <v>4304</v>
      </c>
      <c r="G35" s="16">
        <v>63022</v>
      </c>
      <c r="H35" s="17">
        <v>15.677114427860696</v>
      </c>
      <c r="I35" s="16">
        <v>126</v>
      </c>
      <c r="J35" s="16">
        <v>614</v>
      </c>
      <c r="K35" s="16">
        <v>2070</v>
      </c>
      <c r="L35" s="16">
        <v>19000</v>
      </c>
      <c r="M35" s="18">
        <v>4.7263681592039797</v>
      </c>
      <c r="N35" s="19">
        <v>175</v>
      </c>
      <c r="O35" s="19">
        <v>3</v>
      </c>
      <c r="P35" s="19">
        <v>121</v>
      </c>
      <c r="Q35" s="20">
        <v>263210</v>
      </c>
      <c r="R35" s="20">
        <v>8630</v>
      </c>
      <c r="S35" s="76" t="s">
        <v>228</v>
      </c>
      <c r="T35" s="20">
        <v>8044</v>
      </c>
      <c r="U35" s="20">
        <v>279884</v>
      </c>
      <c r="V35" s="20">
        <v>117396</v>
      </c>
      <c r="W35" s="20">
        <v>78343</v>
      </c>
      <c r="X35" s="20">
        <v>32402</v>
      </c>
      <c r="Y35" s="20">
        <v>51743</v>
      </c>
      <c r="Z35" s="20">
        <v>279884</v>
      </c>
      <c r="AA35" s="22">
        <v>69.62288557213931</v>
      </c>
      <c r="AB35" s="76" t="s">
        <v>228</v>
      </c>
      <c r="AC35" s="20">
        <v>23465</v>
      </c>
      <c r="AD35" s="20">
        <v>7585</v>
      </c>
      <c r="AE35" s="20">
        <v>1071</v>
      </c>
      <c r="AF35" s="20">
        <v>281</v>
      </c>
      <c r="AG35" s="20">
        <v>32402</v>
      </c>
      <c r="AH35" s="22">
        <v>8.0601990049751251</v>
      </c>
      <c r="AI35" s="23">
        <v>1</v>
      </c>
      <c r="AJ35" s="23">
        <v>1</v>
      </c>
      <c r="AK35" s="23">
        <v>3.75</v>
      </c>
      <c r="AL35" s="23">
        <v>4.75</v>
      </c>
      <c r="AM35" s="78" t="s">
        <v>228</v>
      </c>
      <c r="AN35" s="24">
        <v>69</v>
      </c>
      <c r="AO35" s="25" t="s">
        <v>220</v>
      </c>
      <c r="AP35" s="24">
        <v>51</v>
      </c>
      <c r="AQ35" s="16">
        <v>706</v>
      </c>
      <c r="AR35" s="74" t="s">
        <v>228</v>
      </c>
      <c r="AS35" s="79" t="s">
        <v>228</v>
      </c>
    </row>
    <row r="36" spans="1:45" ht="15.9" customHeight="1" x14ac:dyDescent="0.25">
      <c r="A36" s="14" t="s">
        <v>212</v>
      </c>
      <c r="B36" s="15" t="s">
        <v>201</v>
      </c>
      <c r="C36" s="16">
        <v>766</v>
      </c>
      <c r="D36" s="74" t="s">
        <v>228</v>
      </c>
      <c r="E36" s="74" t="s">
        <v>228</v>
      </c>
      <c r="F36" s="74" t="s">
        <v>228</v>
      </c>
      <c r="G36" s="74" t="s">
        <v>228</v>
      </c>
      <c r="H36" s="81" t="s">
        <v>228</v>
      </c>
      <c r="I36" s="74" t="s">
        <v>228</v>
      </c>
      <c r="J36" s="74" t="s">
        <v>228</v>
      </c>
      <c r="K36" s="74" t="s">
        <v>228</v>
      </c>
      <c r="L36" s="74" t="s">
        <v>228</v>
      </c>
      <c r="M36" s="82" t="s">
        <v>228</v>
      </c>
      <c r="N36" s="75" t="s">
        <v>228</v>
      </c>
      <c r="O36" s="75" t="s">
        <v>228</v>
      </c>
      <c r="P36" s="75" t="s">
        <v>228</v>
      </c>
      <c r="Q36" s="76" t="s">
        <v>228</v>
      </c>
      <c r="R36" s="76" t="s">
        <v>228</v>
      </c>
      <c r="S36" s="76" t="s">
        <v>228</v>
      </c>
      <c r="T36" s="76" t="s">
        <v>228</v>
      </c>
      <c r="U36" s="76" t="s">
        <v>228</v>
      </c>
      <c r="V36" s="76" t="s">
        <v>228</v>
      </c>
      <c r="W36" s="76" t="s">
        <v>228</v>
      </c>
      <c r="X36" s="76" t="s">
        <v>228</v>
      </c>
      <c r="Y36" s="76" t="s">
        <v>228</v>
      </c>
      <c r="Z36" s="76" t="s">
        <v>228</v>
      </c>
      <c r="AA36" s="83" t="s">
        <v>228</v>
      </c>
      <c r="AB36" s="76" t="s">
        <v>228</v>
      </c>
      <c r="AC36" s="76" t="s">
        <v>228</v>
      </c>
      <c r="AD36" s="76" t="s">
        <v>228</v>
      </c>
      <c r="AE36" s="76" t="s">
        <v>228</v>
      </c>
      <c r="AF36" s="76" t="s">
        <v>228</v>
      </c>
      <c r="AG36" s="76" t="s">
        <v>228</v>
      </c>
      <c r="AH36" s="83" t="s">
        <v>228</v>
      </c>
      <c r="AI36" s="77" t="s">
        <v>228</v>
      </c>
      <c r="AJ36" s="77" t="s">
        <v>228</v>
      </c>
      <c r="AK36" s="77" t="s">
        <v>228</v>
      </c>
      <c r="AL36" s="77" t="s">
        <v>228</v>
      </c>
      <c r="AM36" s="78" t="s">
        <v>228</v>
      </c>
      <c r="AN36" s="78" t="s">
        <v>228</v>
      </c>
      <c r="AO36" s="25" t="s">
        <v>221</v>
      </c>
      <c r="AP36" s="78" t="s">
        <v>228</v>
      </c>
      <c r="AQ36" s="74" t="s">
        <v>228</v>
      </c>
      <c r="AR36" s="74" t="s">
        <v>228</v>
      </c>
      <c r="AS36" s="79" t="s">
        <v>228</v>
      </c>
    </row>
    <row r="37" spans="1:45" ht="15.9" customHeight="1" x14ac:dyDescent="0.25">
      <c r="A37" s="14" t="s">
        <v>48</v>
      </c>
      <c r="B37" s="15" t="s">
        <v>49</v>
      </c>
      <c r="C37" s="16">
        <v>200</v>
      </c>
      <c r="D37" s="16">
        <v>600</v>
      </c>
      <c r="E37" s="16">
        <v>96</v>
      </c>
      <c r="F37" s="74" t="s">
        <v>228</v>
      </c>
      <c r="G37" s="16">
        <v>696</v>
      </c>
      <c r="H37" s="17">
        <v>3.48</v>
      </c>
      <c r="I37" s="74" t="s">
        <v>228</v>
      </c>
      <c r="J37" s="16">
        <v>20</v>
      </c>
      <c r="K37" s="16">
        <v>300</v>
      </c>
      <c r="L37" s="16">
        <v>1150</v>
      </c>
      <c r="M37" s="18">
        <v>5.75</v>
      </c>
      <c r="N37" s="75" t="s">
        <v>228</v>
      </c>
      <c r="O37" s="75" t="s">
        <v>228</v>
      </c>
      <c r="P37" s="19">
        <v>4</v>
      </c>
      <c r="Q37" s="76" t="s">
        <v>228</v>
      </c>
      <c r="R37" s="20">
        <v>110000</v>
      </c>
      <c r="S37" s="76" t="s">
        <v>228</v>
      </c>
      <c r="T37" s="20">
        <v>500</v>
      </c>
      <c r="U37" s="20">
        <v>110500</v>
      </c>
      <c r="V37" s="80" t="s">
        <v>228</v>
      </c>
      <c r="W37" s="80" t="s">
        <v>228</v>
      </c>
      <c r="X37" s="20">
        <v>2912</v>
      </c>
      <c r="Y37" s="21">
        <v>2081</v>
      </c>
      <c r="Z37" s="20">
        <v>4993</v>
      </c>
      <c r="AA37" s="22">
        <v>24.965</v>
      </c>
      <c r="AB37" s="20">
        <v>105000</v>
      </c>
      <c r="AC37" s="20">
        <v>2850</v>
      </c>
      <c r="AD37" s="20">
        <v>62</v>
      </c>
      <c r="AE37" s="76" t="s">
        <v>228</v>
      </c>
      <c r="AF37" s="76" t="s">
        <v>228</v>
      </c>
      <c r="AG37" s="20">
        <v>2912</v>
      </c>
      <c r="AH37" s="22">
        <v>14.56</v>
      </c>
      <c r="AI37" s="77" t="s">
        <v>228</v>
      </c>
      <c r="AJ37" s="77" t="s">
        <v>228</v>
      </c>
      <c r="AK37" s="77" t="s">
        <v>228</v>
      </c>
      <c r="AL37" s="77" t="s">
        <v>228</v>
      </c>
      <c r="AM37" s="24">
        <v>7</v>
      </c>
      <c r="AN37" s="24">
        <v>480</v>
      </c>
      <c r="AO37" s="25" t="s">
        <v>219</v>
      </c>
      <c r="AP37" s="24">
        <v>10</v>
      </c>
      <c r="AQ37" s="16">
        <v>10</v>
      </c>
      <c r="AR37" s="16">
        <v>2</v>
      </c>
      <c r="AS37" s="79" t="s">
        <v>228</v>
      </c>
    </row>
    <row r="38" spans="1:45" ht="15.9" customHeight="1" x14ac:dyDescent="0.25">
      <c r="A38" s="14" t="s">
        <v>171</v>
      </c>
      <c r="B38" s="15" t="s">
        <v>172</v>
      </c>
      <c r="C38" s="16">
        <v>80</v>
      </c>
      <c r="D38" s="16">
        <v>50</v>
      </c>
      <c r="E38" s="16">
        <v>40</v>
      </c>
      <c r="F38" s="16">
        <v>2</v>
      </c>
      <c r="G38" s="16">
        <v>92</v>
      </c>
      <c r="H38" s="17">
        <v>1.1499999999999999</v>
      </c>
      <c r="I38" s="74" t="s">
        <v>228</v>
      </c>
      <c r="J38" s="74" t="s">
        <v>228</v>
      </c>
      <c r="K38" s="16">
        <v>452</v>
      </c>
      <c r="L38" s="16">
        <v>5350</v>
      </c>
      <c r="M38" s="18">
        <v>66.875</v>
      </c>
      <c r="N38" s="75" t="s">
        <v>228</v>
      </c>
      <c r="O38" s="75" t="s">
        <v>228</v>
      </c>
      <c r="P38" s="75" t="s">
        <v>228</v>
      </c>
      <c r="Q38" s="76" t="s">
        <v>228</v>
      </c>
      <c r="R38" s="20">
        <v>5000</v>
      </c>
      <c r="S38" s="76" t="s">
        <v>228</v>
      </c>
      <c r="T38" s="20">
        <v>625</v>
      </c>
      <c r="U38" s="20">
        <v>5625</v>
      </c>
      <c r="V38" s="80" t="s">
        <v>228</v>
      </c>
      <c r="W38" s="80" t="s">
        <v>228</v>
      </c>
      <c r="X38" s="20">
        <v>4414</v>
      </c>
      <c r="Y38" s="21">
        <v>585</v>
      </c>
      <c r="Z38" s="20">
        <v>4999</v>
      </c>
      <c r="AA38" s="22">
        <v>62.487499999999997</v>
      </c>
      <c r="AB38" s="76" t="s">
        <v>228</v>
      </c>
      <c r="AC38" s="20">
        <v>3910</v>
      </c>
      <c r="AD38" s="20">
        <v>415</v>
      </c>
      <c r="AE38" s="20">
        <v>44</v>
      </c>
      <c r="AF38" s="20">
        <v>45</v>
      </c>
      <c r="AG38" s="20">
        <v>4414</v>
      </c>
      <c r="AH38" s="22">
        <v>55.174999999999997</v>
      </c>
      <c r="AI38" s="77" t="s">
        <v>228</v>
      </c>
      <c r="AJ38" s="77" t="s">
        <v>228</v>
      </c>
      <c r="AK38" s="77" t="s">
        <v>228</v>
      </c>
      <c r="AL38" s="77" t="s">
        <v>228</v>
      </c>
      <c r="AM38" s="24">
        <v>2</v>
      </c>
      <c r="AN38" s="24">
        <v>535</v>
      </c>
      <c r="AO38" s="25" t="s">
        <v>219</v>
      </c>
      <c r="AP38" s="24">
        <v>40</v>
      </c>
      <c r="AQ38" s="16">
        <v>30</v>
      </c>
      <c r="AR38" s="16">
        <v>40</v>
      </c>
      <c r="AS38" s="79" t="s">
        <v>228</v>
      </c>
    </row>
    <row r="39" spans="1:45" ht="15.9" customHeight="1" x14ac:dyDescent="0.25">
      <c r="A39" s="14" t="s">
        <v>50</v>
      </c>
      <c r="B39" s="15" t="s">
        <v>51</v>
      </c>
      <c r="C39" s="16">
        <v>26000</v>
      </c>
      <c r="D39" s="16">
        <v>136964</v>
      </c>
      <c r="E39" s="16">
        <v>93839</v>
      </c>
      <c r="F39" s="16">
        <v>3004</v>
      </c>
      <c r="G39" s="16">
        <v>233807</v>
      </c>
      <c r="H39" s="17">
        <v>8.992576923076923</v>
      </c>
      <c r="I39" s="16">
        <v>1210</v>
      </c>
      <c r="J39" s="16">
        <v>1249</v>
      </c>
      <c r="K39" s="16">
        <v>6500</v>
      </c>
      <c r="L39" s="16">
        <v>117978</v>
      </c>
      <c r="M39" s="18">
        <v>4.5376153846153846</v>
      </c>
      <c r="N39" s="19">
        <v>4556</v>
      </c>
      <c r="O39" s="75" t="s">
        <v>228</v>
      </c>
      <c r="P39" s="19">
        <v>224</v>
      </c>
      <c r="Q39" s="20">
        <v>1956231</v>
      </c>
      <c r="R39" s="20">
        <v>150733</v>
      </c>
      <c r="S39" s="20">
        <v>25000</v>
      </c>
      <c r="T39" s="20">
        <v>7000</v>
      </c>
      <c r="U39" s="20">
        <v>2138964</v>
      </c>
      <c r="V39" s="20">
        <v>519190</v>
      </c>
      <c r="W39" s="20">
        <v>139087</v>
      </c>
      <c r="X39" s="20">
        <v>124700</v>
      </c>
      <c r="Y39" s="20">
        <v>475626</v>
      </c>
      <c r="Z39" s="20">
        <v>1258603</v>
      </c>
      <c r="AA39" s="22">
        <v>48.407807692307692</v>
      </c>
      <c r="AB39" s="20">
        <v>925436</v>
      </c>
      <c r="AC39" s="20">
        <v>96300</v>
      </c>
      <c r="AD39" s="20">
        <v>21800</v>
      </c>
      <c r="AE39" s="20">
        <v>6000</v>
      </c>
      <c r="AF39" s="20">
        <v>600</v>
      </c>
      <c r="AG39" s="20">
        <v>124700</v>
      </c>
      <c r="AH39" s="22">
        <v>4.796153846153846</v>
      </c>
      <c r="AI39" s="23">
        <v>3</v>
      </c>
      <c r="AJ39" s="23">
        <v>5.5</v>
      </c>
      <c r="AK39" s="23">
        <v>11</v>
      </c>
      <c r="AL39" s="23">
        <v>16.5</v>
      </c>
      <c r="AM39" s="24">
        <v>66</v>
      </c>
      <c r="AN39" s="24">
        <v>957</v>
      </c>
      <c r="AO39" s="25" t="s">
        <v>221</v>
      </c>
      <c r="AP39" s="24">
        <v>60</v>
      </c>
      <c r="AQ39" s="16">
        <v>0</v>
      </c>
      <c r="AR39" s="16">
        <v>1050</v>
      </c>
      <c r="AS39" s="26">
        <v>365</v>
      </c>
    </row>
    <row r="40" spans="1:45" ht="15.9" customHeight="1" x14ac:dyDescent="0.25">
      <c r="A40" s="14" t="s">
        <v>52</v>
      </c>
      <c r="B40" s="15" t="s">
        <v>53</v>
      </c>
      <c r="C40" s="16">
        <v>750</v>
      </c>
      <c r="D40" s="16">
        <v>469</v>
      </c>
      <c r="E40" s="16">
        <v>235</v>
      </c>
      <c r="F40" s="16">
        <v>125</v>
      </c>
      <c r="G40" s="16">
        <v>829</v>
      </c>
      <c r="H40" s="17">
        <v>1.1053333333333333</v>
      </c>
      <c r="I40" s="74" t="s">
        <v>228</v>
      </c>
      <c r="J40" s="74" t="s">
        <v>228</v>
      </c>
      <c r="K40" s="16">
        <v>230</v>
      </c>
      <c r="L40" s="16">
        <v>6000</v>
      </c>
      <c r="M40" s="18">
        <v>8</v>
      </c>
      <c r="N40" s="19">
        <v>180</v>
      </c>
      <c r="O40" s="75" t="s">
        <v>228</v>
      </c>
      <c r="P40" s="19">
        <v>84</v>
      </c>
      <c r="Q40" s="20">
        <v>5000</v>
      </c>
      <c r="R40" s="20">
        <v>8630</v>
      </c>
      <c r="S40" s="76" t="s">
        <v>228</v>
      </c>
      <c r="T40" s="76" t="s">
        <v>228</v>
      </c>
      <c r="U40" s="20">
        <v>13630</v>
      </c>
      <c r="V40" s="21">
        <v>5000</v>
      </c>
      <c r="W40" s="80" t="s">
        <v>228</v>
      </c>
      <c r="X40" s="20">
        <v>7435</v>
      </c>
      <c r="Y40" s="21">
        <v>1195</v>
      </c>
      <c r="Z40" s="20">
        <v>13630</v>
      </c>
      <c r="AA40" s="22">
        <v>18.173333333333332</v>
      </c>
      <c r="AB40" s="76" t="s">
        <v>228</v>
      </c>
      <c r="AC40" s="20">
        <v>6365</v>
      </c>
      <c r="AD40" s="20">
        <v>932</v>
      </c>
      <c r="AE40" s="20">
        <v>138</v>
      </c>
      <c r="AF40" s="76" t="s">
        <v>228</v>
      </c>
      <c r="AG40" s="20">
        <v>7435</v>
      </c>
      <c r="AH40" s="22">
        <v>9.913333333333334</v>
      </c>
      <c r="AI40" s="77" t="s">
        <v>228</v>
      </c>
      <c r="AJ40" s="23">
        <v>0.38</v>
      </c>
      <c r="AK40" s="77" t="s">
        <v>228</v>
      </c>
      <c r="AL40" s="23">
        <v>0.38</v>
      </c>
      <c r="AM40" s="24">
        <v>1</v>
      </c>
      <c r="AN40" s="24">
        <v>260</v>
      </c>
      <c r="AO40" s="25" t="s">
        <v>220</v>
      </c>
      <c r="AP40" s="24">
        <v>15</v>
      </c>
      <c r="AQ40" s="16">
        <v>12</v>
      </c>
      <c r="AR40" s="16">
        <v>1</v>
      </c>
      <c r="AS40" s="26">
        <v>3</v>
      </c>
    </row>
    <row r="41" spans="1:45" ht="15.9" customHeight="1" x14ac:dyDescent="0.25">
      <c r="A41" s="14" t="s">
        <v>54</v>
      </c>
      <c r="B41" s="15" t="s">
        <v>55</v>
      </c>
      <c r="C41" s="16">
        <v>500</v>
      </c>
      <c r="D41" s="74" t="s">
        <v>228</v>
      </c>
      <c r="E41" s="74" t="s">
        <v>228</v>
      </c>
      <c r="F41" s="16">
        <v>10881</v>
      </c>
      <c r="G41" s="16">
        <v>10881</v>
      </c>
      <c r="H41" s="17">
        <v>21.762</v>
      </c>
      <c r="I41" s="74" t="s">
        <v>228</v>
      </c>
      <c r="J41" s="74" t="s">
        <v>228</v>
      </c>
      <c r="K41" s="16">
        <v>78</v>
      </c>
      <c r="L41" s="16">
        <v>5533</v>
      </c>
      <c r="M41" s="18">
        <v>11.066000000000001</v>
      </c>
      <c r="N41" s="19">
        <v>247</v>
      </c>
      <c r="O41" s="75" t="s">
        <v>228</v>
      </c>
      <c r="P41" s="19">
        <v>6</v>
      </c>
      <c r="Q41" s="20">
        <v>0</v>
      </c>
      <c r="R41" s="20">
        <v>5000</v>
      </c>
      <c r="S41" s="76" t="s">
        <v>228</v>
      </c>
      <c r="T41" s="76" t="s">
        <v>228</v>
      </c>
      <c r="U41" s="20">
        <v>5000</v>
      </c>
      <c r="V41" s="21">
        <v>3500</v>
      </c>
      <c r="W41" s="80" t="s">
        <v>228</v>
      </c>
      <c r="X41" s="20">
        <v>1184</v>
      </c>
      <c r="Y41" s="21">
        <v>316</v>
      </c>
      <c r="Z41" s="20">
        <v>5000</v>
      </c>
      <c r="AA41" s="22">
        <v>10</v>
      </c>
      <c r="AB41" s="76" t="s">
        <v>228</v>
      </c>
      <c r="AC41" s="20">
        <v>984</v>
      </c>
      <c r="AD41" s="20">
        <v>133</v>
      </c>
      <c r="AE41" s="20">
        <v>67</v>
      </c>
      <c r="AF41" s="76" t="s">
        <v>228</v>
      </c>
      <c r="AG41" s="20">
        <v>1184</v>
      </c>
      <c r="AH41" s="22">
        <v>2.3679999999999999</v>
      </c>
      <c r="AI41" s="77" t="s">
        <v>228</v>
      </c>
      <c r="AJ41" s="23">
        <v>0.3</v>
      </c>
      <c r="AK41" s="77" t="s">
        <v>228</v>
      </c>
      <c r="AL41" s="23">
        <v>0.3</v>
      </c>
      <c r="AM41" s="78" t="s">
        <v>228</v>
      </c>
      <c r="AN41" s="78" t="s">
        <v>228</v>
      </c>
      <c r="AO41" s="25" t="s">
        <v>219</v>
      </c>
      <c r="AP41" s="24">
        <v>12</v>
      </c>
      <c r="AQ41" s="16">
        <v>25</v>
      </c>
      <c r="AR41" s="16">
        <v>10</v>
      </c>
      <c r="AS41" s="79" t="s">
        <v>228</v>
      </c>
    </row>
    <row r="42" spans="1:45" ht="15.9" customHeight="1" x14ac:dyDescent="0.25">
      <c r="A42" s="14" t="s">
        <v>56</v>
      </c>
      <c r="B42" s="15" t="s">
        <v>57</v>
      </c>
      <c r="C42" s="16">
        <v>6546</v>
      </c>
      <c r="D42" s="16">
        <v>35716</v>
      </c>
      <c r="E42" s="16">
        <v>25895</v>
      </c>
      <c r="F42" s="16">
        <v>5894</v>
      </c>
      <c r="G42" s="16">
        <v>67505</v>
      </c>
      <c r="H42" s="17">
        <v>10.312404521845401</v>
      </c>
      <c r="I42" s="16">
        <v>1420</v>
      </c>
      <c r="J42" s="16">
        <v>1203</v>
      </c>
      <c r="K42" s="16">
        <v>2794</v>
      </c>
      <c r="L42" s="16">
        <v>46463</v>
      </c>
      <c r="M42" s="18">
        <v>7.0979223953559423</v>
      </c>
      <c r="N42" s="19">
        <v>984</v>
      </c>
      <c r="O42" s="19">
        <v>47</v>
      </c>
      <c r="P42" s="19">
        <v>380</v>
      </c>
      <c r="Q42" s="20">
        <v>212871</v>
      </c>
      <c r="R42" s="20">
        <v>25630</v>
      </c>
      <c r="S42" s="20">
        <v>144702</v>
      </c>
      <c r="T42" s="20">
        <v>267</v>
      </c>
      <c r="U42" s="20">
        <v>383470</v>
      </c>
      <c r="V42" s="20">
        <v>92867</v>
      </c>
      <c r="W42" s="20">
        <v>24038</v>
      </c>
      <c r="X42" s="20">
        <v>37024</v>
      </c>
      <c r="Y42" s="20">
        <v>84644</v>
      </c>
      <c r="Z42" s="20">
        <v>238573</v>
      </c>
      <c r="AA42" s="22">
        <v>36.445615643140847</v>
      </c>
      <c r="AB42" s="20">
        <v>144702</v>
      </c>
      <c r="AC42" s="20">
        <v>26775</v>
      </c>
      <c r="AD42" s="20">
        <v>8000</v>
      </c>
      <c r="AE42" s="20">
        <v>2249</v>
      </c>
      <c r="AF42" s="76" t="s">
        <v>228</v>
      </c>
      <c r="AG42" s="20">
        <v>37024</v>
      </c>
      <c r="AH42" s="22">
        <v>5.6559731133516653</v>
      </c>
      <c r="AI42" s="23">
        <v>1</v>
      </c>
      <c r="AJ42" s="77" t="s">
        <v>228</v>
      </c>
      <c r="AK42" s="23">
        <v>2</v>
      </c>
      <c r="AL42" s="23">
        <v>2</v>
      </c>
      <c r="AM42" s="24">
        <v>30</v>
      </c>
      <c r="AN42" s="24">
        <v>8917</v>
      </c>
      <c r="AO42" s="25" t="s">
        <v>220</v>
      </c>
      <c r="AP42" s="24">
        <v>63</v>
      </c>
      <c r="AQ42" s="16">
        <v>1477</v>
      </c>
      <c r="AR42" s="16">
        <v>300</v>
      </c>
      <c r="AS42" s="26">
        <v>145</v>
      </c>
    </row>
    <row r="43" spans="1:45" ht="15.9" customHeight="1" x14ac:dyDescent="0.25">
      <c r="A43" s="14" t="s">
        <v>58</v>
      </c>
      <c r="B43" s="15" t="s">
        <v>59</v>
      </c>
      <c r="C43" s="16">
        <v>12436</v>
      </c>
      <c r="D43" s="16">
        <v>41827</v>
      </c>
      <c r="E43" s="16">
        <v>40249</v>
      </c>
      <c r="F43" s="16">
        <v>13533</v>
      </c>
      <c r="G43" s="16">
        <v>95609</v>
      </c>
      <c r="H43" s="17">
        <v>7.6880829848825991</v>
      </c>
      <c r="I43" s="16">
        <v>245</v>
      </c>
      <c r="J43" s="16">
        <v>911</v>
      </c>
      <c r="K43" s="16">
        <v>3802</v>
      </c>
      <c r="L43" s="16">
        <v>39000</v>
      </c>
      <c r="M43" s="18">
        <v>3.136056609842393</v>
      </c>
      <c r="N43" s="19">
        <v>1400</v>
      </c>
      <c r="O43" s="19">
        <v>98</v>
      </c>
      <c r="P43" s="19">
        <v>135</v>
      </c>
      <c r="Q43" s="20">
        <v>385714</v>
      </c>
      <c r="R43" s="20">
        <v>16000</v>
      </c>
      <c r="S43" s="76" t="s">
        <v>228</v>
      </c>
      <c r="T43" s="20">
        <v>16899</v>
      </c>
      <c r="U43" s="20">
        <v>418613</v>
      </c>
      <c r="V43" s="20">
        <v>213638</v>
      </c>
      <c r="W43" s="20">
        <v>86065</v>
      </c>
      <c r="X43" s="20">
        <v>67090</v>
      </c>
      <c r="Y43" s="20">
        <v>51820</v>
      </c>
      <c r="Z43" s="20">
        <v>418613</v>
      </c>
      <c r="AA43" s="22">
        <v>33.661386297844963</v>
      </c>
      <c r="AB43" s="76" t="s">
        <v>228</v>
      </c>
      <c r="AC43" s="20">
        <v>60090</v>
      </c>
      <c r="AD43" s="20">
        <v>3000</v>
      </c>
      <c r="AE43" s="20">
        <v>4000</v>
      </c>
      <c r="AF43" s="76" t="s">
        <v>228</v>
      </c>
      <c r="AG43" s="20">
        <v>67090</v>
      </c>
      <c r="AH43" s="22">
        <v>5.3948214860083628</v>
      </c>
      <c r="AI43" s="23">
        <v>3</v>
      </c>
      <c r="AJ43" s="23">
        <v>3</v>
      </c>
      <c r="AK43" s="23">
        <v>6.38</v>
      </c>
      <c r="AL43" s="23">
        <v>9.379999999999999</v>
      </c>
      <c r="AM43" s="24">
        <v>18</v>
      </c>
      <c r="AN43" s="24">
        <v>300</v>
      </c>
      <c r="AO43" s="25" t="s">
        <v>220</v>
      </c>
      <c r="AP43" s="24">
        <v>60</v>
      </c>
      <c r="AQ43" s="16">
        <v>1492</v>
      </c>
      <c r="AR43" s="16">
        <v>150</v>
      </c>
      <c r="AS43" s="26">
        <v>58</v>
      </c>
    </row>
    <row r="44" spans="1:45" ht="15.9" customHeight="1" x14ac:dyDescent="0.25">
      <c r="A44" s="14" t="s">
        <v>158</v>
      </c>
      <c r="B44" s="15" t="s">
        <v>164</v>
      </c>
      <c r="C44" s="16">
        <v>552</v>
      </c>
      <c r="D44" s="74" t="s">
        <v>228</v>
      </c>
      <c r="E44" s="74" t="s">
        <v>228</v>
      </c>
      <c r="F44" s="74" t="s">
        <v>228</v>
      </c>
      <c r="G44" s="74" t="s">
        <v>228</v>
      </c>
      <c r="H44" s="81" t="s">
        <v>228</v>
      </c>
      <c r="I44" s="74" t="s">
        <v>228</v>
      </c>
      <c r="J44" s="74" t="s">
        <v>228</v>
      </c>
      <c r="K44" s="74" t="s">
        <v>228</v>
      </c>
      <c r="L44" s="74" t="s">
        <v>228</v>
      </c>
      <c r="M44" s="82" t="s">
        <v>228</v>
      </c>
      <c r="N44" s="75" t="s">
        <v>228</v>
      </c>
      <c r="O44" s="75" t="s">
        <v>228</v>
      </c>
      <c r="P44" s="75" t="s">
        <v>228</v>
      </c>
      <c r="Q44" s="76" t="s">
        <v>228</v>
      </c>
      <c r="R44" s="76" t="s">
        <v>228</v>
      </c>
      <c r="S44" s="76" t="s">
        <v>228</v>
      </c>
      <c r="T44" s="76" t="s">
        <v>228</v>
      </c>
      <c r="U44" s="76" t="s">
        <v>228</v>
      </c>
      <c r="V44" s="76" t="s">
        <v>228</v>
      </c>
      <c r="W44" s="76" t="s">
        <v>228</v>
      </c>
      <c r="X44" s="76" t="s">
        <v>228</v>
      </c>
      <c r="Y44" s="76" t="s">
        <v>228</v>
      </c>
      <c r="Z44" s="76" t="s">
        <v>228</v>
      </c>
      <c r="AA44" s="83" t="s">
        <v>228</v>
      </c>
      <c r="AB44" s="76" t="s">
        <v>228</v>
      </c>
      <c r="AC44" s="76" t="s">
        <v>228</v>
      </c>
      <c r="AD44" s="76" t="s">
        <v>228</v>
      </c>
      <c r="AE44" s="76" t="s">
        <v>228</v>
      </c>
      <c r="AF44" s="76" t="s">
        <v>228</v>
      </c>
      <c r="AG44" s="76" t="s">
        <v>228</v>
      </c>
      <c r="AH44" s="83" t="s">
        <v>228</v>
      </c>
      <c r="AI44" s="77" t="s">
        <v>228</v>
      </c>
      <c r="AJ44" s="77" t="s">
        <v>228</v>
      </c>
      <c r="AK44" s="77" t="s">
        <v>228</v>
      </c>
      <c r="AL44" s="77" t="s">
        <v>228</v>
      </c>
      <c r="AM44" s="78" t="s">
        <v>228</v>
      </c>
      <c r="AN44" s="78" t="s">
        <v>228</v>
      </c>
      <c r="AO44" s="25" t="s">
        <v>221</v>
      </c>
      <c r="AP44" s="78" t="s">
        <v>228</v>
      </c>
      <c r="AQ44" s="74" t="s">
        <v>228</v>
      </c>
      <c r="AR44" s="74" t="s">
        <v>228</v>
      </c>
      <c r="AS44" s="79" t="s">
        <v>228</v>
      </c>
    </row>
    <row r="45" spans="1:45" ht="15.9" customHeight="1" x14ac:dyDescent="0.25">
      <c r="A45" s="14" t="s">
        <v>60</v>
      </c>
      <c r="B45" s="15" t="s">
        <v>61</v>
      </c>
      <c r="C45" s="16">
        <v>14127</v>
      </c>
      <c r="D45" s="16">
        <v>33414</v>
      </c>
      <c r="E45" s="16">
        <v>22677</v>
      </c>
      <c r="F45" s="16">
        <v>14315</v>
      </c>
      <c r="G45" s="16">
        <v>70406</v>
      </c>
      <c r="H45" s="17">
        <v>4.9837899058540387</v>
      </c>
      <c r="I45" s="16">
        <v>9</v>
      </c>
      <c r="J45" s="16">
        <v>332</v>
      </c>
      <c r="K45" s="16">
        <v>3086</v>
      </c>
      <c r="L45" s="16">
        <v>40430</v>
      </c>
      <c r="M45" s="18">
        <v>2.8618956607913923</v>
      </c>
      <c r="N45" s="19">
        <v>4254</v>
      </c>
      <c r="O45" s="19">
        <v>105</v>
      </c>
      <c r="P45" s="19">
        <v>274</v>
      </c>
      <c r="Q45" s="20">
        <v>426394</v>
      </c>
      <c r="R45" s="20">
        <v>8630</v>
      </c>
      <c r="S45" s="76" t="s">
        <v>228</v>
      </c>
      <c r="T45" s="20">
        <v>6270</v>
      </c>
      <c r="U45" s="20">
        <v>441294</v>
      </c>
      <c r="V45" s="20">
        <v>231378</v>
      </c>
      <c r="W45" s="20">
        <v>88240</v>
      </c>
      <c r="X45" s="20">
        <v>53428</v>
      </c>
      <c r="Y45" s="20">
        <v>82192</v>
      </c>
      <c r="Z45" s="20">
        <v>455238</v>
      </c>
      <c r="AA45" s="22">
        <v>32.22467615204927</v>
      </c>
      <c r="AB45" s="76" t="s">
        <v>228</v>
      </c>
      <c r="AC45" s="20">
        <v>43382</v>
      </c>
      <c r="AD45" s="20">
        <v>5081</v>
      </c>
      <c r="AE45" s="76" t="s">
        <v>228</v>
      </c>
      <c r="AF45" s="20">
        <v>4965</v>
      </c>
      <c r="AG45" s="20">
        <v>53428</v>
      </c>
      <c r="AH45" s="22">
        <v>3.7819777730586819</v>
      </c>
      <c r="AI45" s="23">
        <v>1</v>
      </c>
      <c r="AJ45" s="23">
        <v>1</v>
      </c>
      <c r="AK45" s="23">
        <v>6.61</v>
      </c>
      <c r="AL45" s="23">
        <v>7.61</v>
      </c>
      <c r="AM45" s="24">
        <v>10</v>
      </c>
      <c r="AN45" s="24">
        <v>267</v>
      </c>
      <c r="AO45" s="25" t="s">
        <v>220</v>
      </c>
      <c r="AP45" s="24">
        <v>66</v>
      </c>
      <c r="AQ45" s="16">
        <v>1320</v>
      </c>
      <c r="AR45" s="16">
        <v>125</v>
      </c>
      <c r="AS45" s="26">
        <v>60</v>
      </c>
    </row>
    <row r="46" spans="1:45" ht="15.9" customHeight="1" x14ac:dyDescent="0.25">
      <c r="A46" s="14" t="s">
        <v>62</v>
      </c>
      <c r="B46" s="15" t="s">
        <v>63</v>
      </c>
      <c r="C46" s="16">
        <v>3594</v>
      </c>
      <c r="D46" s="16">
        <v>9675</v>
      </c>
      <c r="E46" s="16">
        <v>0</v>
      </c>
      <c r="F46" s="16">
        <v>1030</v>
      </c>
      <c r="G46" s="16">
        <v>10705</v>
      </c>
      <c r="H46" s="17">
        <v>2.9785754034501948</v>
      </c>
      <c r="I46" s="74" t="s">
        <v>228</v>
      </c>
      <c r="J46" s="16">
        <v>30</v>
      </c>
      <c r="K46" s="16">
        <v>610</v>
      </c>
      <c r="L46" s="16">
        <v>8100</v>
      </c>
      <c r="M46" s="18">
        <v>2.2537562604340566</v>
      </c>
      <c r="N46" s="19">
        <v>250</v>
      </c>
      <c r="O46" s="19">
        <v>120</v>
      </c>
      <c r="P46" s="19">
        <v>50</v>
      </c>
      <c r="Q46" s="20">
        <v>37009</v>
      </c>
      <c r="R46" s="20">
        <v>8630</v>
      </c>
      <c r="S46" s="20">
        <v>3700</v>
      </c>
      <c r="T46" s="20">
        <v>37</v>
      </c>
      <c r="U46" s="20">
        <v>49376</v>
      </c>
      <c r="V46" s="20">
        <v>35923</v>
      </c>
      <c r="W46" s="20">
        <v>1669</v>
      </c>
      <c r="X46" s="20">
        <v>6084</v>
      </c>
      <c r="Y46" s="20">
        <v>2584</v>
      </c>
      <c r="Z46" s="20">
        <v>46260</v>
      </c>
      <c r="AA46" s="22">
        <v>12.871452420701168</v>
      </c>
      <c r="AB46" s="76" t="s">
        <v>228</v>
      </c>
      <c r="AC46" s="20">
        <v>1949</v>
      </c>
      <c r="AD46" s="20">
        <v>1475</v>
      </c>
      <c r="AE46" s="20">
        <v>2660</v>
      </c>
      <c r="AF46" s="76" t="s">
        <v>228</v>
      </c>
      <c r="AG46" s="20">
        <v>6084</v>
      </c>
      <c r="AH46" s="22">
        <v>1.692821368948247</v>
      </c>
      <c r="AI46" s="77" t="s">
        <v>228</v>
      </c>
      <c r="AJ46" s="23">
        <v>1</v>
      </c>
      <c r="AK46" s="77" t="s">
        <v>228</v>
      </c>
      <c r="AL46" s="23">
        <v>1</v>
      </c>
      <c r="AM46" s="78" t="s">
        <v>228</v>
      </c>
      <c r="AN46" s="78" t="s">
        <v>228</v>
      </c>
      <c r="AO46" s="25" t="s">
        <v>220</v>
      </c>
      <c r="AP46" s="24">
        <v>36</v>
      </c>
      <c r="AQ46" s="16">
        <v>31</v>
      </c>
      <c r="AR46" s="16">
        <v>10</v>
      </c>
      <c r="AS46" s="26">
        <v>50</v>
      </c>
    </row>
    <row r="47" spans="1:45" ht="15.9" customHeight="1" x14ac:dyDescent="0.25">
      <c r="A47" s="14" t="s">
        <v>121</v>
      </c>
      <c r="B47" s="15" t="s">
        <v>122</v>
      </c>
      <c r="C47" s="16">
        <v>216</v>
      </c>
      <c r="D47" s="16">
        <v>1200</v>
      </c>
      <c r="E47" s="16">
        <v>760</v>
      </c>
      <c r="F47" s="16">
        <v>156</v>
      </c>
      <c r="G47" s="16">
        <v>2116</v>
      </c>
      <c r="H47" s="17">
        <v>9.7962962962962958</v>
      </c>
      <c r="I47" s="74" t="s">
        <v>228</v>
      </c>
      <c r="J47" s="16">
        <v>30</v>
      </c>
      <c r="K47" s="16">
        <v>245</v>
      </c>
      <c r="L47" s="16">
        <v>3025</v>
      </c>
      <c r="M47" s="18">
        <v>14.00462962962963</v>
      </c>
      <c r="N47" s="19">
        <v>20</v>
      </c>
      <c r="O47" s="19">
        <v>20</v>
      </c>
      <c r="P47" s="19">
        <v>18</v>
      </c>
      <c r="Q47" s="20">
        <v>5000</v>
      </c>
      <c r="R47" s="20">
        <v>8085</v>
      </c>
      <c r="S47" s="76" t="s">
        <v>228</v>
      </c>
      <c r="T47" s="76" t="s">
        <v>228</v>
      </c>
      <c r="U47" s="20">
        <v>13085</v>
      </c>
      <c r="V47" s="20">
        <v>4500</v>
      </c>
      <c r="W47" s="80" t="s">
        <v>228</v>
      </c>
      <c r="X47" s="20">
        <v>2100</v>
      </c>
      <c r="Y47" s="21">
        <v>3050</v>
      </c>
      <c r="Z47" s="20">
        <v>9650</v>
      </c>
      <c r="AA47" s="22">
        <v>44.675925925925924</v>
      </c>
      <c r="AB47" s="76" t="s">
        <v>228</v>
      </c>
      <c r="AC47" s="20">
        <v>1200</v>
      </c>
      <c r="AD47" s="20">
        <v>400</v>
      </c>
      <c r="AE47" s="20">
        <v>500</v>
      </c>
      <c r="AF47" s="76" t="s">
        <v>228</v>
      </c>
      <c r="AG47" s="20">
        <v>2100</v>
      </c>
      <c r="AH47" s="22">
        <v>9.7222222222222214</v>
      </c>
      <c r="AI47" s="77" t="s">
        <v>228</v>
      </c>
      <c r="AJ47" s="23">
        <v>0.25</v>
      </c>
      <c r="AK47" s="77" t="s">
        <v>228</v>
      </c>
      <c r="AL47" s="23">
        <v>0.25</v>
      </c>
      <c r="AM47" s="78" t="s">
        <v>228</v>
      </c>
      <c r="AN47" s="78" t="s">
        <v>228</v>
      </c>
      <c r="AO47" s="25" t="s">
        <v>220</v>
      </c>
      <c r="AP47" s="24">
        <v>10</v>
      </c>
      <c r="AQ47" s="16">
        <v>25</v>
      </c>
      <c r="AR47" s="16">
        <v>10</v>
      </c>
      <c r="AS47" s="26">
        <v>0</v>
      </c>
    </row>
    <row r="48" spans="1:45" ht="15.9" customHeight="1" x14ac:dyDescent="0.25">
      <c r="A48" s="14" t="s">
        <v>159</v>
      </c>
      <c r="B48" s="15" t="s">
        <v>165</v>
      </c>
      <c r="C48" s="16">
        <v>131</v>
      </c>
      <c r="D48" s="16">
        <v>1130</v>
      </c>
      <c r="E48" s="16">
        <v>651</v>
      </c>
      <c r="F48" s="16">
        <v>2296</v>
      </c>
      <c r="G48" s="16">
        <v>4077</v>
      </c>
      <c r="H48" s="17">
        <v>31.122137404580151</v>
      </c>
      <c r="I48" s="74" t="s">
        <v>228</v>
      </c>
      <c r="J48" s="74" t="s">
        <v>228</v>
      </c>
      <c r="K48" s="16">
        <v>51</v>
      </c>
      <c r="L48" s="16">
        <v>2173</v>
      </c>
      <c r="M48" s="18">
        <v>16.587786259541986</v>
      </c>
      <c r="N48" s="19">
        <v>26</v>
      </c>
      <c r="O48" s="19">
        <v>11</v>
      </c>
      <c r="P48" s="19">
        <v>34</v>
      </c>
      <c r="Q48" s="20">
        <v>6827</v>
      </c>
      <c r="R48" s="20">
        <v>5000</v>
      </c>
      <c r="S48" s="76" t="s">
        <v>228</v>
      </c>
      <c r="T48" s="76" t="s">
        <v>228</v>
      </c>
      <c r="U48" s="20">
        <v>11827</v>
      </c>
      <c r="V48" s="21">
        <v>8821</v>
      </c>
      <c r="W48" s="21">
        <v>379</v>
      </c>
      <c r="X48" s="20">
        <v>3506</v>
      </c>
      <c r="Y48" s="21">
        <v>952</v>
      </c>
      <c r="Z48" s="20">
        <v>13658</v>
      </c>
      <c r="AA48" s="22">
        <v>104.25954198473282</v>
      </c>
      <c r="AB48" s="76" t="s">
        <v>228</v>
      </c>
      <c r="AC48" s="20">
        <v>963</v>
      </c>
      <c r="AD48" s="20">
        <v>359</v>
      </c>
      <c r="AE48" s="20">
        <v>353</v>
      </c>
      <c r="AF48" s="20">
        <v>1675</v>
      </c>
      <c r="AG48" s="20">
        <v>3350</v>
      </c>
      <c r="AH48" s="22">
        <v>25.572519083969464</v>
      </c>
      <c r="AI48" s="77" t="s">
        <v>228</v>
      </c>
      <c r="AJ48" s="23">
        <v>0.37</v>
      </c>
      <c r="AK48" s="77" t="s">
        <v>228</v>
      </c>
      <c r="AL48" s="23">
        <v>0.37</v>
      </c>
      <c r="AM48" s="78" t="s">
        <v>228</v>
      </c>
      <c r="AN48" s="78" t="s">
        <v>228</v>
      </c>
      <c r="AO48" s="25" t="s">
        <v>221</v>
      </c>
      <c r="AP48" s="24">
        <v>15</v>
      </c>
      <c r="AQ48" s="16">
        <v>41</v>
      </c>
      <c r="AR48" s="16">
        <v>5</v>
      </c>
      <c r="AS48" s="79" t="s">
        <v>228</v>
      </c>
    </row>
    <row r="49" spans="1:45" ht="15.9" customHeight="1" x14ac:dyDescent="0.25">
      <c r="A49" s="14" t="s">
        <v>210</v>
      </c>
      <c r="B49" s="15" t="s">
        <v>202</v>
      </c>
      <c r="C49" s="16">
        <v>507</v>
      </c>
      <c r="D49" s="74" t="s">
        <v>228</v>
      </c>
      <c r="E49" s="74" t="s">
        <v>228</v>
      </c>
      <c r="F49" s="74" t="s">
        <v>228</v>
      </c>
      <c r="G49" s="74" t="s">
        <v>228</v>
      </c>
      <c r="H49" s="81" t="s">
        <v>228</v>
      </c>
      <c r="I49" s="74" t="s">
        <v>228</v>
      </c>
      <c r="J49" s="74" t="s">
        <v>228</v>
      </c>
      <c r="K49" s="74" t="s">
        <v>228</v>
      </c>
      <c r="L49" s="74" t="s">
        <v>228</v>
      </c>
      <c r="M49" s="82" t="s">
        <v>228</v>
      </c>
      <c r="N49" s="75" t="s">
        <v>228</v>
      </c>
      <c r="O49" s="75" t="s">
        <v>228</v>
      </c>
      <c r="P49" s="75" t="s">
        <v>228</v>
      </c>
      <c r="Q49" s="76" t="s">
        <v>228</v>
      </c>
      <c r="R49" s="76" t="s">
        <v>228</v>
      </c>
      <c r="S49" s="76" t="s">
        <v>228</v>
      </c>
      <c r="T49" s="76" t="s">
        <v>228</v>
      </c>
      <c r="U49" s="76" t="s">
        <v>228</v>
      </c>
      <c r="V49" s="80" t="s">
        <v>228</v>
      </c>
      <c r="W49" s="80" t="s">
        <v>228</v>
      </c>
      <c r="X49" s="76" t="s">
        <v>228</v>
      </c>
      <c r="Y49" s="80" t="s">
        <v>228</v>
      </c>
      <c r="Z49" s="76" t="s">
        <v>228</v>
      </c>
      <c r="AA49" s="83" t="s">
        <v>228</v>
      </c>
      <c r="AB49" s="76" t="s">
        <v>228</v>
      </c>
      <c r="AC49" s="76" t="s">
        <v>228</v>
      </c>
      <c r="AD49" s="76" t="s">
        <v>228</v>
      </c>
      <c r="AE49" s="76" t="s">
        <v>228</v>
      </c>
      <c r="AF49" s="76" t="s">
        <v>228</v>
      </c>
      <c r="AG49" s="76" t="s">
        <v>228</v>
      </c>
      <c r="AH49" s="83" t="s">
        <v>228</v>
      </c>
      <c r="AI49" s="77" t="s">
        <v>228</v>
      </c>
      <c r="AJ49" s="77" t="s">
        <v>228</v>
      </c>
      <c r="AK49" s="77" t="s">
        <v>228</v>
      </c>
      <c r="AL49" s="77" t="s">
        <v>228</v>
      </c>
      <c r="AM49" s="78" t="s">
        <v>228</v>
      </c>
      <c r="AN49" s="78" t="s">
        <v>228</v>
      </c>
      <c r="AO49" s="25" t="s">
        <v>221</v>
      </c>
      <c r="AP49" s="78" t="s">
        <v>228</v>
      </c>
      <c r="AQ49" s="74" t="s">
        <v>228</v>
      </c>
      <c r="AR49" s="74" t="s">
        <v>228</v>
      </c>
      <c r="AS49" s="79" t="s">
        <v>228</v>
      </c>
    </row>
    <row r="50" spans="1:45" ht="15.9" customHeight="1" x14ac:dyDescent="0.25">
      <c r="A50" s="14" t="s">
        <v>211</v>
      </c>
      <c r="B50" s="15" t="s">
        <v>203</v>
      </c>
      <c r="C50" s="16">
        <v>200</v>
      </c>
      <c r="D50" s="74" t="s">
        <v>228</v>
      </c>
      <c r="E50" s="74" t="s">
        <v>228</v>
      </c>
      <c r="F50" s="74" t="s">
        <v>228</v>
      </c>
      <c r="G50" s="74" t="s">
        <v>228</v>
      </c>
      <c r="H50" s="81" t="s">
        <v>228</v>
      </c>
      <c r="I50" s="74" t="s">
        <v>228</v>
      </c>
      <c r="J50" s="74" t="s">
        <v>228</v>
      </c>
      <c r="K50" s="74" t="s">
        <v>228</v>
      </c>
      <c r="L50" s="74" t="s">
        <v>228</v>
      </c>
      <c r="M50" s="82" t="s">
        <v>228</v>
      </c>
      <c r="N50" s="75" t="s">
        <v>228</v>
      </c>
      <c r="O50" s="75" t="s">
        <v>228</v>
      </c>
      <c r="P50" s="75" t="s">
        <v>228</v>
      </c>
      <c r="Q50" s="76" t="s">
        <v>228</v>
      </c>
      <c r="R50" s="76" t="s">
        <v>228</v>
      </c>
      <c r="S50" s="76" t="s">
        <v>228</v>
      </c>
      <c r="T50" s="76" t="s">
        <v>228</v>
      </c>
      <c r="U50" s="76" t="s">
        <v>228</v>
      </c>
      <c r="V50" s="80" t="s">
        <v>228</v>
      </c>
      <c r="W50" s="80" t="s">
        <v>228</v>
      </c>
      <c r="X50" s="76" t="s">
        <v>228</v>
      </c>
      <c r="Y50" s="80" t="s">
        <v>228</v>
      </c>
      <c r="Z50" s="76" t="s">
        <v>228</v>
      </c>
      <c r="AA50" s="83" t="s">
        <v>228</v>
      </c>
      <c r="AB50" s="76" t="s">
        <v>228</v>
      </c>
      <c r="AC50" s="76" t="s">
        <v>228</v>
      </c>
      <c r="AD50" s="76" t="s">
        <v>228</v>
      </c>
      <c r="AE50" s="76" t="s">
        <v>228</v>
      </c>
      <c r="AF50" s="76" t="s">
        <v>228</v>
      </c>
      <c r="AG50" s="76" t="s">
        <v>228</v>
      </c>
      <c r="AH50" s="83" t="s">
        <v>228</v>
      </c>
      <c r="AI50" s="77" t="s">
        <v>228</v>
      </c>
      <c r="AJ50" s="77" t="s">
        <v>228</v>
      </c>
      <c r="AK50" s="77" t="s">
        <v>228</v>
      </c>
      <c r="AL50" s="77" t="s">
        <v>228</v>
      </c>
      <c r="AM50" s="78" t="s">
        <v>228</v>
      </c>
      <c r="AN50" s="78" t="s">
        <v>228</v>
      </c>
      <c r="AO50" s="25" t="s">
        <v>221</v>
      </c>
      <c r="AP50" s="78" t="s">
        <v>228</v>
      </c>
      <c r="AQ50" s="74" t="s">
        <v>228</v>
      </c>
      <c r="AR50" s="74" t="s">
        <v>228</v>
      </c>
      <c r="AS50" s="79" t="s">
        <v>228</v>
      </c>
    </row>
    <row r="51" spans="1:45" ht="15.9" customHeight="1" x14ac:dyDescent="0.25">
      <c r="A51" s="14" t="s">
        <v>64</v>
      </c>
      <c r="B51" s="15" t="s">
        <v>65</v>
      </c>
      <c r="C51" s="16">
        <v>509</v>
      </c>
      <c r="D51" s="16">
        <v>988</v>
      </c>
      <c r="E51" s="16">
        <v>1007</v>
      </c>
      <c r="F51" s="16">
        <v>559</v>
      </c>
      <c r="G51" s="16">
        <v>2554</v>
      </c>
      <c r="H51" s="17">
        <v>5.0176817288801567</v>
      </c>
      <c r="I51" s="74" t="s">
        <v>228</v>
      </c>
      <c r="J51" s="16">
        <v>43</v>
      </c>
      <c r="K51" s="16">
        <v>445</v>
      </c>
      <c r="L51" s="16">
        <v>6652</v>
      </c>
      <c r="M51" s="18">
        <v>13.068762278978388</v>
      </c>
      <c r="N51" s="19">
        <v>29</v>
      </c>
      <c r="O51" s="75" t="s">
        <v>228</v>
      </c>
      <c r="P51" s="19">
        <v>46</v>
      </c>
      <c r="Q51" s="20">
        <v>6824</v>
      </c>
      <c r="R51" s="20">
        <v>8630</v>
      </c>
      <c r="S51" s="76" t="s">
        <v>228</v>
      </c>
      <c r="T51" s="20">
        <v>3134</v>
      </c>
      <c r="U51" s="20">
        <v>18588</v>
      </c>
      <c r="V51" s="21">
        <v>7054</v>
      </c>
      <c r="W51" s="80" t="s">
        <v>228</v>
      </c>
      <c r="X51" s="20">
        <v>4801</v>
      </c>
      <c r="Y51" s="21">
        <v>2009</v>
      </c>
      <c r="Z51" s="20">
        <v>13864</v>
      </c>
      <c r="AA51" s="22">
        <v>27.237721021611002</v>
      </c>
      <c r="AB51" s="20">
        <v>4724</v>
      </c>
      <c r="AC51" s="20">
        <v>2660</v>
      </c>
      <c r="AD51" s="20">
        <v>1428</v>
      </c>
      <c r="AE51" s="76" t="s">
        <v>228</v>
      </c>
      <c r="AF51" s="20">
        <v>713</v>
      </c>
      <c r="AG51" s="20">
        <v>4801</v>
      </c>
      <c r="AH51" s="22">
        <v>9.43222003929273</v>
      </c>
      <c r="AI51" s="77" t="s">
        <v>228</v>
      </c>
      <c r="AJ51" s="23">
        <v>0.38</v>
      </c>
      <c r="AK51" s="77" t="s">
        <v>228</v>
      </c>
      <c r="AL51" s="23">
        <v>0.38</v>
      </c>
      <c r="AM51" s="24">
        <v>11</v>
      </c>
      <c r="AN51" s="24">
        <v>728</v>
      </c>
      <c r="AO51" s="25" t="s">
        <v>219</v>
      </c>
      <c r="AP51" s="24">
        <v>17</v>
      </c>
      <c r="AQ51" s="16">
        <v>72</v>
      </c>
      <c r="AR51" s="16">
        <v>4</v>
      </c>
      <c r="AS51" s="26">
        <v>90</v>
      </c>
    </row>
    <row r="52" spans="1:45" ht="15.9" customHeight="1" x14ac:dyDescent="0.25">
      <c r="A52" s="14" t="s">
        <v>209</v>
      </c>
      <c r="B52" s="15" t="s">
        <v>204</v>
      </c>
      <c r="C52" s="16">
        <v>200</v>
      </c>
      <c r="D52" s="74" t="s">
        <v>228</v>
      </c>
      <c r="E52" s="74" t="s">
        <v>228</v>
      </c>
      <c r="F52" s="74" t="s">
        <v>228</v>
      </c>
      <c r="G52" s="74" t="s">
        <v>228</v>
      </c>
      <c r="H52" s="81" t="s">
        <v>228</v>
      </c>
      <c r="I52" s="74" t="s">
        <v>228</v>
      </c>
      <c r="J52" s="74" t="s">
        <v>228</v>
      </c>
      <c r="K52" s="74" t="s">
        <v>228</v>
      </c>
      <c r="L52" s="74" t="s">
        <v>228</v>
      </c>
      <c r="M52" s="82" t="s">
        <v>228</v>
      </c>
      <c r="N52" s="75" t="s">
        <v>228</v>
      </c>
      <c r="O52" s="75" t="s">
        <v>228</v>
      </c>
      <c r="P52" s="75" t="s">
        <v>228</v>
      </c>
      <c r="Q52" s="76" t="s">
        <v>228</v>
      </c>
      <c r="R52" s="76" t="s">
        <v>228</v>
      </c>
      <c r="S52" s="76" t="s">
        <v>228</v>
      </c>
      <c r="T52" s="76" t="s">
        <v>228</v>
      </c>
      <c r="U52" s="76" t="s">
        <v>228</v>
      </c>
      <c r="V52" s="80" t="s">
        <v>228</v>
      </c>
      <c r="W52" s="80" t="s">
        <v>228</v>
      </c>
      <c r="X52" s="76" t="s">
        <v>228</v>
      </c>
      <c r="Y52" s="80" t="s">
        <v>228</v>
      </c>
      <c r="Z52" s="76" t="s">
        <v>228</v>
      </c>
      <c r="AA52" s="83" t="s">
        <v>228</v>
      </c>
      <c r="AB52" s="76" t="s">
        <v>228</v>
      </c>
      <c r="AC52" s="76" t="s">
        <v>228</v>
      </c>
      <c r="AD52" s="76" t="s">
        <v>228</v>
      </c>
      <c r="AE52" s="76" t="s">
        <v>228</v>
      </c>
      <c r="AF52" s="76" t="s">
        <v>228</v>
      </c>
      <c r="AG52" s="76" t="s">
        <v>228</v>
      </c>
      <c r="AH52" s="83" t="s">
        <v>228</v>
      </c>
      <c r="AI52" s="77" t="s">
        <v>228</v>
      </c>
      <c r="AJ52" s="77" t="s">
        <v>228</v>
      </c>
      <c r="AK52" s="77" t="s">
        <v>228</v>
      </c>
      <c r="AL52" s="77" t="s">
        <v>228</v>
      </c>
      <c r="AM52" s="78" t="s">
        <v>228</v>
      </c>
      <c r="AN52" s="78" t="s">
        <v>228</v>
      </c>
      <c r="AO52" s="25" t="s">
        <v>221</v>
      </c>
      <c r="AP52" s="78" t="s">
        <v>228</v>
      </c>
      <c r="AQ52" s="74" t="s">
        <v>228</v>
      </c>
      <c r="AR52" s="74" t="s">
        <v>228</v>
      </c>
      <c r="AS52" s="79" t="s">
        <v>228</v>
      </c>
    </row>
    <row r="53" spans="1:45" ht="15.9" customHeight="1" x14ac:dyDescent="0.25">
      <c r="A53" s="14" t="s">
        <v>66</v>
      </c>
      <c r="B53" s="15" t="s">
        <v>67</v>
      </c>
      <c r="C53" s="16">
        <v>1400</v>
      </c>
      <c r="D53" s="74" t="s">
        <v>228</v>
      </c>
      <c r="E53" s="74" t="s">
        <v>228</v>
      </c>
      <c r="F53" s="16">
        <v>365</v>
      </c>
      <c r="G53" s="16">
        <v>365</v>
      </c>
      <c r="H53" s="17">
        <v>0.26071428571428573</v>
      </c>
      <c r="I53" s="74" t="s">
        <v>228</v>
      </c>
      <c r="J53" s="16">
        <v>1</v>
      </c>
      <c r="K53" s="16">
        <v>354</v>
      </c>
      <c r="L53" s="16">
        <v>3089</v>
      </c>
      <c r="M53" s="18">
        <v>2.2064285714285714</v>
      </c>
      <c r="N53" s="75" t="s">
        <v>228</v>
      </c>
      <c r="O53" s="75" t="s">
        <v>228</v>
      </c>
      <c r="P53" s="19">
        <v>7</v>
      </c>
      <c r="Q53" s="20">
        <v>2989</v>
      </c>
      <c r="R53" s="20">
        <v>6250</v>
      </c>
      <c r="S53" s="76" t="s">
        <v>228</v>
      </c>
      <c r="T53" s="76" t="s">
        <v>228</v>
      </c>
      <c r="U53" s="20">
        <v>9239</v>
      </c>
      <c r="V53" s="21">
        <v>5569</v>
      </c>
      <c r="W53" s="21">
        <v>772</v>
      </c>
      <c r="X53" s="20">
        <v>877</v>
      </c>
      <c r="Y53" s="21">
        <v>1721</v>
      </c>
      <c r="Z53" s="20">
        <v>8939</v>
      </c>
      <c r="AA53" s="22">
        <v>6.3849999999999998</v>
      </c>
      <c r="AB53" s="76" t="s">
        <v>228</v>
      </c>
      <c r="AC53" s="20">
        <v>600</v>
      </c>
      <c r="AD53" s="20">
        <v>262</v>
      </c>
      <c r="AE53" s="76" t="s">
        <v>228</v>
      </c>
      <c r="AF53" s="20">
        <v>15</v>
      </c>
      <c r="AG53" s="20">
        <v>877</v>
      </c>
      <c r="AH53" s="22">
        <v>0.62642857142857145</v>
      </c>
      <c r="AI53" s="77" t="s">
        <v>228</v>
      </c>
      <c r="AJ53" s="23">
        <v>0.5</v>
      </c>
      <c r="AK53" s="77" t="s">
        <v>228</v>
      </c>
      <c r="AL53" s="23">
        <v>0.5</v>
      </c>
      <c r="AM53" s="24">
        <v>4</v>
      </c>
      <c r="AN53" s="24">
        <v>48</v>
      </c>
      <c r="AO53" s="25" t="s">
        <v>220</v>
      </c>
      <c r="AP53" s="24">
        <v>20</v>
      </c>
      <c r="AQ53" s="16">
        <v>45</v>
      </c>
      <c r="AR53" s="74" t="s">
        <v>228</v>
      </c>
      <c r="AS53" s="79" t="s">
        <v>228</v>
      </c>
    </row>
    <row r="54" spans="1:45" ht="15.9" customHeight="1" x14ac:dyDescent="0.25">
      <c r="A54" s="14" t="s">
        <v>68</v>
      </c>
      <c r="B54" s="15" t="s">
        <v>69</v>
      </c>
      <c r="C54" s="16">
        <v>1326</v>
      </c>
      <c r="D54" s="16">
        <v>3199</v>
      </c>
      <c r="E54" s="16">
        <v>2535</v>
      </c>
      <c r="F54" s="16">
        <v>596</v>
      </c>
      <c r="G54" s="16">
        <v>6330</v>
      </c>
      <c r="H54" s="17">
        <v>4.7737556561085972</v>
      </c>
      <c r="I54" s="74" t="s">
        <v>228</v>
      </c>
      <c r="J54" s="16">
        <v>107</v>
      </c>
      <c r="K54" s="16">
        <v>1522</v>
      </c>
      <c r="L54" s="16">
        <v>11984</v>
      </c>
      <c r="M54" s="18">
        <v>9.037707390648567</v>
      </c>
      <c r="N54" s="19">
        <v>42</v>
      </c>
      <c r="O54" s="75" t="s">
        <v>228</v>
      </c>
      <c r="P54" s="19">
        <v>48</v>
      </c>
      <c r="Q54" s="20">
        <v>48564</v>
      </c>
      <c r="R54" s="20">
        <v>33134</v>
      </c>
      <c r="S54" s="76" t="s">
        <v>228</v>
      </c>
      <c r="T54" s="76" t="s">
        <v>228</v>
      </c>
      <c r="U54" s="20">
        <v>81698</v>
      </c>
      <c r="V54" s="21">
        <v>40295</v>
      </c>
      <c r="W54" s="21">
        <v>5457</v>
      </c>
      <c r="X54" s="20">
        <v>13225</v>
      </c>
      <c r="Y54" s="21">
        <v>15477</v>
      </c>
      <c r="Z54" s="20">
        <v>74454</v>
      </c>
      <c r="AA54" s="22">
        <v>56.149321266968329</v>
      </c>
      <c r="AB54" s="20">
        <v>7244</v>
      </c>
      <c r="AC54" s="20">
        <v>8730</v>
      </c>
      <c r="AD54" s="20">
        <v>1441</v>
      </c>
      <c r="AE54" s="20">
        <v>2874</v>
      </c>
      <c r="AF54" s="20">
        <v>180</v>
      </c>
      <c r="AG54" s="20">
        <v>13225</v>
      </c>
      <c r="AH54" s="22">
        <v>9.9736048265460031</v>
      </c>
      <c r="AI54" s="77" t="s">
        <v>228</v>
      </c>
      <c r="AJ54" s="23">
        <v>1</v>
      </c>
      <c r="AK54" s="23">
        <v>2</v>
      </c>
      <c r="AL54" s="23">
        <v>3</v>
      </c>
      <c r="AM54" s="78" t="s">
        <v>228</v>
      </c>
      <c r="AN54" s="78" t="s">
        <v>228</v>
      </c>
      <c r="AO54" s="25" t="s">
        <v>221</v>
      </c>
      <c r="AP54" s="24">
        <v>35</v>
      </c>
      <c r="AQ54" s="16">
        <v>85</v>
      </c>
      <c r="AR54" s="16">
        <v>4</v>
      </c>
      <c r="AS54" s="26">
        <v>290</v>
      </c>
    </row>
    <row r="55" spans="1:45" ht="15.9" customHeight="1" x14ac:dyDescent="0.25">
      <c r="A55" s="14" t="s">
        <v>70</v>
      </c>
      <c r="B55" s="15" t="s">
        <v>71</v>
      </c>
      <c r="C55" s="16">
        <v>550</v>
      </c>
      <c r="D55" s="16">
        <v>1480</v>
      </c>
      <c r="E55" s="16">
        <v>1618</v>
      </c>
      <c r="F55" s="16">
        <v>853</v>
      </c>
      <c r="G55" s="16">
        <v>3951</v>
      </c>
      <c r="H55" s="17">
        <v>7.1836363636363636</v>
      </c>
      <c r="I55" s="74" t="s">
        <v>228</v>
      </c>
      <c r="J55" s="16">
        <v>78</v>
      </c>
      <c r="K55" s="16">
        <v>153</v>
      </c>
      <c r="L55" s="16">
        <v>7958</v>
      </c>
      <c r="M55" s="18">
        <v>14.469090909090909</v>
      </c>
      <c r="N55" s="19">
        <v>177</v>
      </c>
      <c r="O55" s="19">
        <v>26</v>
      </c>
      <c r="P55" s="19">
        <v>29</v>
      </c>
      <c r="Q55" s="20">
        <v>17373</v>
      </c>
      <c r="R55" s="20">
        <v>8630</v>
      </c>
      <c r="S55" s="76" t="s">
        <v>228</v>
      </c>
      <c r="T55" s="20">
        <v>2988</v>
      </c>
      <c r="U55" s="20">
        <v>28991</v>
      </c>
      <c r="V55" s="21">
        <v>13525</v>
      </c>
      <c r="W55" s="21">
        <v>1467</v>
      </c>
      <c r="X55" s="20">
        <v>3691</v>
      </c>
      <c r="Y55" s="21">
        <v>10308</v>
      </c>
      <c r="Z55" s="20">
        <v>28991</v>
      </c>
      <c r="AA55" s="22">
        <v>52.710909090909091</v>
      </c>
      <c r="AB55" s="76" t="s">
        <v>228</v>
      </c>
      <c r="AC55" s="20">
        <v>2376</v>
      </c>
      <c r="AD55" s="20">
        <v>624</v>
      </c>
      <c r="AE55" s="20">
        <v>492</v>
      </c>
      <c r="AF55" s="20">
        <v>199</v>
      </c>
      <c r="AG55" s="20">
        <v>3691</v>
      </c>
      <c r="AH55" s="22">
        <v>6.7109090909090909</v>
      </c>
      <c r="AI55" s="77" t="s">
        <v>228</v>
      </c>
      <c r="AJ55" s="23">
        <v>0.7</v>
      </c>
      <c r="AK55" s="77" t="s">
        <v>228</v>
      </c>
      <c r="AL55" s="23">
        <v>0.7</v>
      </c>
      <c r="AM55" s="24">
        <v>2</v>
      </c>
      <c r="AN55" s="24">
        <v>260</v>
      </c>
      <c r="AO55" s="25" t="s">
        <v>220</v>
      </c>
      <c r="AP55" s="24">
        <v>28</v>
      </c>
      <c r="AQ55" s="16">
        <v>93</v>
      </c>
      <c r="AR55" s="16">
        <v>18</v>
      </c>
      <c r="AS55" s="26">
        <v>6</v>
      </c>
    </row>
    <row r="56" spans="1:45" ht="15.9" customHeight="1" x14ac:dyDescent="0.25">
      <c r="A56" s="14" t="s">
        <v>208</v>
      </c>
      <c r="B56" s="15" t="s">
        <v>205</v>
      </c>
      <c r="C56" s="16">
        <v>223</v>
      </c>
      <c r="D56" s="74" t="s">
        <v>228</v>
      </c>
      <c r="E56" s="74" t="s">
        <v>228</v>
      </c>
      <c r="F56" s="16">
        <v>530</v>
      </c>
      <c r="G56" s="16">
        <v>530</v>
      </c>
      <c r="H56" s="17">
        <v>2.376681614349776</v>
      </c>
      <c r="I56" s="74" t="s">
        <v>228</v>
      </c>
      <c r="J56" s="74" t="s">
        <v>228</v>
      </c>
      <c r="K56" s="16">
        <v>70</v>
      </c>
      <c r="L56" s="16">
        <v>500</v>
      </c>
      <c r="M56" s="18">
        <v>2.2421524663677128</v>
      </c>
      <c r="N56" s="75" t="s">
        <v>228</v>
      </c>
      <c r="O56" s="75" t="s">
        <v>228</v>
      </c>
      <c r="P56" s="19">
        <v>8</v>
      </c>
      <c r="Q56" s="20">
        <v>0</v>
      </c>
      <c r="R56" s="20">
        <v>5000</v>
      </c>
      <c r="S56" s="76" t="s">
        <v>228</v>
      </c>
      <c r="T56" s="76" t="s">
        <v>228</v>
      </c>
      <c r="U56" s="20">
        <v>5000</v>
      </c>
      <c r="V56" s="21">
        <v>3623</v>
      </c>
      <c r="W56" s="21">
        <v>0</v>
      </c>
      <c r="X56" s="20">
        <v>823</v>
      </c>
      <c r="Y56" s="21">
        <v>554</v>
      </c>
      <c r="Z56" s="20">
        <v>5000</v>
      </c>
      <c r="AA56" s="22">
        <v>22.421524663677129</v>
      </c>
      <c r="AB56" s="76" t="s">
        <v>228</v>
      </c>
      <c r="AC56" s="20">
        <v>700</v>
      </c>
      <c r="AD56" s="20">
        <v>123</v>
      </c>
      <c r="AE56" s="76" t="s">
        <v>228</v>
      </c>
      <c r="AF56" s="76" t="s">
        <v>228</v>
      </c>
      <c r="AG56" s="20">
        <v>823</v>
      </c>
      <c r="AH56" s="22">
        <v>3.6905829596412558</v>
      </c>
      <c r="AI56" s="77" t="s">
        <v>228</v>
      </c>
      <c r="AJ56" s="23">
        <v>0.38</v>
      </c>
      <c r="AK56" s="77" t="s">
        <v>228</v>
      </c>
      <c r="AL56" s="23">
        <v>0.38</v>
      </c>
      <c r="AM56" s="78" t="s">
        <v>228</v>
      </c>
      <c r="AN56" s="78" t="s">
        <v>228</v>
      </c>
      <c r="AO56" s="25" t="s">
        <v>220</v>
      </c>
      <c r="AP56" s="24">
        <v>15</v>
      </c>
      <c r="AQ56" s="16">
        <v>5</v>
      </c>
      <c r="AR56" s="74" t="s">
        <v>228</v>
      </c>
      <c r="AS56" s="79" t="s">
        <v>228</v>
      </c>
    </row>
    <row r="57" spans="1:45" ht="15.9" customHeight="1" x14ac:dyDescent="0.25">
      <c r="A57" s="14" t="s">
        <v>125</v>
      </c>
      <c r="B57" s="15" t="s">
        <v>126</v>
      </c>
      <c r="C57" s="16">
        <v>119</v>
      </c>
      <c r="D57" s="74" t="s">
        <v>228</v>
      </c>
      <c r="E57" s="74" t="s">
        <v>228</v>
      </c>
      <c r="F57" s="16">
        <v>501</v>
      </c>
      <c r="G57" s="16">
        <v>501</v>
      </c>
      <c r="H57" s="17">
        <v>4.2100840336134455</v>
      </c>
      <c r="I57" s="74" t="s">
        <v>228</v>
      </c>
      <c r="J57" s="74" t="s">
        <v>228</v>
      </c>
      <c r="K57" s="16">
        <v>289</v>
      </c>
      <c r="L57" s="16">
        <v>3491</v>
      </c>
      <c r="M57" s="18">
        <v>29.336134453781511</v>
      </c>
      <c r="N57" s="75" t="s">
        <v>228</v>
      </c>
      <c r="O57" s="19">
        <v>17</v>
      </c>
      <c r="P57" s="19">
        <v>59</v>
      </c>
      <c r="Q57" s="20">
        <v>2460</v>
      </c>
      <c r="R57" s="20">
        <v>5820</v>
      </c>
      <c r="S57" s="20">
        <v>3700</v>
      </c>
      <c r="T57" s="76" t="s">
        <v>228</v>
      </c>
      <c r="U57" s="20">
        <v>11980</v>
      </c>
      <c r="V57" s="21">
        <v>2979</v>
      </c>
      <c r="W57" s="21">
        <v>444</v>
      </c>
      <c r="X57" s="20">
        <v>4985</v>
      </c>
      <c r="Y57" s="21">
        <v>3572</v>
      </c>
      <c r="Z57" s="20">
        <v>11980</v>
      </c>
      <c r="AA57" s="22">
        <v>100.67226890756302</v>
      </c>
      <c r="AB57" s="76" t="s">
        <v>228</v>
      </c>
      <c r="AC57" s="20">
        <v>3559</v>
      </c>
      <c r="AD57" s="20">
        <v>786</v>
      </c>
      <c r="AE57" s="76" t="s">
        <v>228</v>
      </c>
      <c r="AF57" s="20">
        <v>640</v>
      </c>
      <c r="AG57" s="20">
        <v>4985</v>
      </c>
      <c r="AH57" s="22">
        <v>41.890756302521005</v>
      </c>
      <c r="AI57" s="77" t="s">
        <v>228</v>
      </c>
      <c r="AJ57" s="23">
        <v>0.5</v>
      </c>
      <c r="AK57" s="77" t="s">
        <v>228</v>
      </c>
      <c r="AL57" s="23">
        <v>0.5</v>
      </c>
      <c r="AM57" s="24">
        <v>4</v>
      </c>
      <c r="AN57" s="24">
        <v>100</v>
      </c>
      <c r="AO57" s="25" t="s">
        <v>221</v>
      </c>
      <c r="AP57" s="24">
        <v>45</v>
      </c>
      <c r="AQ57" s="16">
        <v>12</v>
      </c>
      <c r="AR57" s="74" t="s">
        <v>228</v>
      </c>
      <c r="AS57" s="79" t="s">
        <v>228</v>
      </c>
    </row>
    <row r="58" spans="1:45" ht="15.9" customHeight="1" x14ac:dyDescent="0.25">
      <c r="A58" s="14" t="s">
        <v>72</v>
      </c>
      <c r="B58" s="15" t="s">
        <v>73</v>
      </c>
      <c r="C58" s="16">
        <v>600</v>
      </c>
      <c r="D58" s="16">
        <v>4107</v>
      </c>
      <c r="E58" s="16">
        <v>2327</v>
      </c>
      <c r="F58" s="16">
        <v>182</v>
      </c>
      <c r="G58" s="16">
        <v>6616</v>
      </c>
      <c r="H58" s="17">
        <v>11.026666666666667</v>
      </c>
      <c r="I58" s="74" t="s">
        <v>228</v>
      </c>
      <c r="J58" s="16">
        <v>44</v>
      </c>
      <c r="K58" s="16">
        <v>294</v>
      </c>
      <c r="L58" s="16">
        <v>9197</v>
      </c>
      <c r="M58" s="18">
        <v>15.328333333333333</v>
      </c>
      <c r="N58" s="19">
        <v>488</v>
      </c>
      <c r="O58" s="19">
        <v>1</v>
      </c>
      <c r="P58" s="19">
        <v>1</v>
      </c>
      <c r="Q58" s="20">
        <v>0</v>
      </c>
      <c r="R58" s="20">
        <v>6161</v>
      </c>
      <c r="S58" s="76" t="s">
        <v>228</v>
      </c>
      <c r="T58" s="20">
        <v>3736</v>
      </c>
      <c r="U58" s="20">
        <v>9897</v>
      </c>
      <c r="V58" s="21">
        <v>3957</v>
      </c>
      <c r="W58" s="80" t="s">
        <v>228</v>
      </c>
      <c r="X58" s="20">
        <v>1643</v>
      </c>
      <c r="Y58" s="21">
        <v>4297</v>
      </c>
      <c r="Z58" s="20">
        <v>9897</v>
      </c>
      <c r="AA58" s="22">
        <v>16.495000000000001</v>
      </c>
      <c r="AB58" s="76" t="s">
        <v>228</v>
      </c>
      <c r="AC58" s="20">
        <v>1447</v>
      </c>
      <c r="AD58" s="20">
        <v>30</v>
      </c>
      <c r="AE58" s="20">
        <v>166</v>
      </c>
      <c r="AF58" s="76" t="s">
        <v>228</v>
      </c>
      <c r="AG58" s="20">
        <v>1643</v>
      </c>
      <c r="AH58" s="22">
        <v>2.7383333333333333</v>
      </c>
      <c r="AI58" s="77" t="s">
        <v>228</v>
      </c>
      <c r="AJ58" s="23">
        <v>0.38</v>
      </c>
      <c r="AK58" s="77" t="s">
        <v>228</v>
      </c>
      <c r="AL58" s="23">
        <v>0.38</v>
      </c>
      <c r="AM58" s="24">
        <v>12</v>
      </c>
      <c r="AN58" s="24">
        <v>1300</v>
      </c>
      <c r="AO58" s="25" t="s">
        <v>219</v>
      </c>
      <c r="AP58" s="24">
        <v>30</v>
      </c>
      <c r="AQ58" s="16">
        <v>65</v>
      </c>
      <c r="AR58" s="16">
        <v>10</v>
      </c>
      <c r="AS58" s="26">
        <v>11</v>
      </c>
    </row>
    <row r="59" spans="1:45" ht="15.9" customHeight="1" x14ac:dyDescent="0.25">
      <c r="A59" s="14" t="s">
        <v>74</v>
      </c>
      <c r="B59" s="15" t="s">
        <v>32</v>
      </c>
      <c r="C59" s="16">
        <v>3876</v>
      </c>
      <c r="D59" s="74" t="s">
        <v>228</v>
      </c>
      <c r="E59" s="74" t="s">
        <v>228</v>
      </c>
      <c r="F59" s="16">
        <v>9564</v>
      </c>
      <c r="G59" s="16">
        <v>9564</v>
      </c>
      <c r="H59" s="17">
        <v>2.4674922600619196</v>
      </c>
      <c r="I59" s="16">
        <v>73</v>
      </c>
      <c r="J59" s="16">
        <v>233</v>
      </c>
      <c r="K59" s="16">
        <v>491</v>
      </c>
      <c r="L59" s="16">
        <v>11760</v>
      </c>
      <c r="M59" s="18">
        <v>3.0340557275541795</v>
      </c>
      <c r="N59" s="19">
        <v>1411</v>
      </c>
      <c r="O59" s="19">
        <v>24</v>
      </c>
      <c r="P59" s="19">
        <v>71</v>
      </c>
      <c r="Q59" s="20">
        <v>110824</v>
      </c>
      <c r="R59" s="20">
        <v>38795</v>
      </c>
      <c r="S59" s="20">
        <v>3</v>
      </c>
      <c r="T59" s="76" t="s">
        <v>228</v>
      </c>
      <c r="U59" s="20">
        <v>149622</v>
      </c>
      <c r="V59" s="20">
        <v>76840</v>
      </c>
      <c r="W59" s="20">
        <v>19542</v>
      </c>
      <c r="X59" s="20">
        <v>15987</v>
      </c>
      <c r="Y59" s="20">
        <v>37160</v>
      </c>
      <c r="Z59" s="20">
        <v>149529</v>
      </c>
      <c r="AA59" s="22">
        <v>38.578173374613002</v>
      </c>
      <c r="AB59" s="76" t="s">
        <v>228</v>
      </c>
      <c r="AC59" s="20">
        <v>12564</v>
      </c>
      <c r="AD59" s="20">
        <v>2238</v>
      </c>
      <c r="AE59" s="20">
        <v>511</v>
      </c>
      <c r="AF59" s="20">
        <v>674</v>
      </c>
      <c r="AG59" s="20">
        <v>15987</v>
      </c>
      <c r="AH59" s="22">
        <v>4.1246130030959751</v>
      </c>
      <c r="AI59" s="77" t="s">
        <v>228</v>
      </c>
      <c r="AJ59" s="23">
        <v>0.94</v>
      </c>
      <c r="AK59" s="23">
        <v>1.44</v>
      </c>
      <c r="AL59" s="23">
        <v>2.38</v>
      </c>
      <c r="AM59" s="24">
        <v>3</v>
      </c>
      <c r="AN59" s="24">
        <v>500</v>
      </c>
      <c r="AO59" s="25" t="s">
        <v>220</v>
      </c>
      <c r="AP59" s="24">
        <v>40</v>
      </c>
      <c r="AQ59" s="16">
        <v>200</v>
      </c>
      <c r="AR59" s="16">
        <v>60</v>
      </c>
      <c r="AS59" s="26">
        <v>74</v>
      </c>
    </row>
    <row r="60" spans="1:45" ht="15.9" customHeight="1" x14ac:dyDescent="0.25">
      <c r="A60" s="14" t="s">
        <v>75</v>
      </c>
      <c r="B60" s="15" t="s">
        <v>76</v>
      </c>
      <c r="C60" s="16">
        <v>340</v>
      </c>
      <c r="D60" s="16">
        <v>220</v>
      </c>
      <c r="E60" s="16">
        <v>381</v>
      </c>
      <c r="F60" s="16">
        <v>295</v>
      </c>
      <c r="G60" s="16">
        <v>896</v>
      </c>
      <c r="H60" s="17">
        <v>2.6352941176470588</v>
      </c>
      <c r="I60" s="74" t="s">
        <v>228</v>
      </c>
      <c r="J60" s="16">
        <v>3</v>
      </c>
      <c r="K60" s="16">
        <v>100</v>
      </c>
      <c r="L60" s="16">
        <v>2000</v>
      </c>
      <c r="M60" s="18">
        <v>5.882352941176471</v>
      </c>
      <c r="N60" s="19">
        <v>250</v>
      </c>
      <c r="O60" s="19">
        <v>15</v>
      </c>
      <c r="P60" s="19">
        <v>15</v>
      </c>
      <c r="Q60" s="20">
        <v>1450</v>
      </c>
      <c r="R60" s="20">
        <v>5300</v>
      </c>
      <c r="S60" s="76" t="s">
        <v>228</v>
      </c>
      <c r="T60" s="20">
        <v>556</v>
      </c>
      <c r="U60" s="20">
        <v>7306</v>
      </c>
      <c r="V60" s="21">
        <v>3000</v>
      </c>
      <c r="W60" s="21">
        <v>1000</v>
      </c>
      <c r="X60" s="20">
        <v>1486</v>
      </c>
      <c r="Y60" s="21">
        <v>536</v>
      </c>
      <c r="Z60" s="20">
        <v>6022</v>
      </c>
      <c r="AA60" s="22">
        <v>17.711764705882352</v>
      </c>
      <c r="AB60" s="76" t="s">
        <v>228</v>
      </c>
      <c r="AC60" s="20">
        <v>342</v>
      </c>
      <c r="AD60" s="20">
        <v>253</v>
      </c>
      <c r="AE60" s="20">
        <v>891</v>
      </c>
      <c r="AF60" s="76" t="s">
        <v>228</v>
      </c>
      <c r="AG60" s="20">
        <v>1486</v>
      </c>
      <c r="AH60" s="22">
        <v>4.3705882352941172</v>
      </c>
      <c r="AI60" s="77" t="s">
        <v>228</v>
      </c>
      <c r="AJ60" s="23">
        <v>0.25</v>
      </c>
      <c r="AK60" s="77" t="s">
        <v>228</v>
      </c>
      <c r="AL60" s="23">
        <v>0.25</v>
      </c>
      <c r="AM60" s="78" t="s">
        <v>228</v>
      </c>
      <c r="AN60" s="78" t="s">
        <v>228</v>
      </c>
      <c r="AO60" s="25" t="s">
        <v>220</v>
      </c>
      <c r="AP60" s="24">
        <v>10</v>
      </c>
      <c r="AQ60" s="16">
        <v>12</v>
      </c>
      <c r="AR60" s="16">
        <v>4</v>
      </c>
      <c r="AS60" s="26">
        <v>6</v>
      </c>
    </row>
    <row r="61" spans="1:45" ht="15.9" customHeight="1" x14ac:dyDescent="0.25">
      <c r="A61" s="14" t="s">
        <v>173</v>
      </c>
      <c r="B61" s="15" t="s">
        <v>128</v>
      </c>
      <c r="C61" s="16">
        <v>380</v>
      </c>
      <c r="D61" s="74" t="s">
        <v>228</v>
      </c>
      <c r="E61" s="74" t="s">
        <v>228</v>
      </c>
      <c r="F61" s="74" t="s">
        <v>228</v>
      </c>
      <c r="G61" s="74" t="s">
        <v>228</v>
      </c>
      <c r="H61" s="81" t="s">
        <v>228</v>
      </c>
      <c r="I61" s="74" t="s">
        <v>228</v>
      </c>
      <c r="J61" s="74" t="s">
        <v>228</v>
      </c>
      <c r="K61" s="16">
        <v>70</v>
      </c>
      <c r="L61" s="74" t="s">
        <v>228</v>
      </c>
      <c r="M61" s="82" t="s">
        <v>228</v>
      </c>
      <c r="N61" s="75" t="s">
        <v>228</v>
      </c>
      <c r="O61" s="75" t="s">
        <v>228</v>
      </c>
      <c r="P61" s="75" t="s">
        <v>228</v>
      </c>
      <c r="Q61" s="76" t="s">
        <v>228</v>
      </c>
      <c r="R61" s="20">
        <v>5000</v>
      </c>
      <c r="S61" s="20">
        <v>3500</v>
      </c>
      <c r="T61" s="76" t="s">
        <v>228</v>
      </c>
      <c r="U61" s="20">
        <v>8500</v>
      </c>
      <c r="V61" s="21">
        <v>4798</v>
      </c>
      <c r="W61" s="21">
        <v>1574</v>
      </c>
      <c r="X61" s="20">
        <v>1172</v>
      </c>
      <c r="Y61" s="21">
        <v>574</v>
      </c>
      <c r="Z61" s="20">
        <v>8118</v>
      </c>
      <c r="AA61" s="22">
        <v>21.36315789473684</v>
      </c>
      <c r="AB61" s="76" t="s">
        <v>228</v>
      </c>
      <c r="AC61" s="20">
        <v>1064</v>
      </c>
      <c r="AD61" s="20">
        <v>108</v>
      </c>
      <c r="AE61" s="76" t="s">
        <v>228</v>
      </c>
      <c r="AF61" s="76" t="s">
        <v>228</v>
      </c>
      <c r="AG61" s="20">
        <v>1172</v>
      </c>
      <c r="AH61" s="22">
        <v>3.0842105263157893</v>
      </c>
      <c r="AI61" s="77" t="s">
        <v>228</v>
      </c>
      <c r="AJ61" s="23">
        <v>0.75</v>
      </c>
      <c r="AK61" s="77" t="s">
        <v>228</v>
      </c>
      <c r="AL61" s="23">
        <v>0.75</v>
      </c>
      <c r="AM61" s="24">
        <v>3</v>
      </c>
      <c r="AN61" s="24">
        <v>150</v>
      </c>
      <c r="AO61" s="25" t="s">
        <v>221</v>
      </c>
      <c r="AP61" s="24">
        <v>30</v>
      </c>
      <c r="AQ61" s="16">
        <v>21</v>
      </c>
      <c r="AR61" s="74" t="s">
        <v>228</v>
      </c>
      <c r="AS61" s="79" t="s">
        <v>228</v>
      </c>
    </row>
    <row r="62" spans="1:45" ht="15.9" customHeight="1" x14ac:dyDescent="0.25">
      <c r="A62" s="14" t="s">
        <v>77</v>
      </c>
      <c r="B62" s="15" t="s">
        <v>78</v>
      </c>
      <c r="C62" s="16">
        <v>21557</v>
      </c>
      <c r="D62" s="16">
        <v>44951</v>
      </c>
      <c r="E62" s="16">
        <v>31706</v>
      </c>
      <c r="F62" s="16">
        <v>5921</v>
      </c>
      <c r="G62" s="16">
        <v>82578</v>
      </c>
      <c r="H62" s="17">
        <v>3.8306814491812404</v>
      </c>
      <c r="I62" s="16">
        <v>150</v>
      </c>
      <c r="J62" s="16">
        <v>350</v>
      </c>
      <c r="K62" s="16">
        <v>1967</v>
      </c>
      <c r="L62" s="16">
        <v>26428</v>
      </c>
      <c r="M62" s="18">
        <v>1.2259590852159392</v>
      </c>
      <c r="N62" s="19">
        <v>818</v>
      </c>
      <c r="O62" s="19">
        <v>15</v>
      </c>
      <c r="P62" s="19">
        <v>78</v>
      </c>
      <c r="Q62" s="20">
        <v>239770</v>
      </c>
      <c r="R62" s="20">
        <v>16630</v>
      </c>
      <c r="S62" s="76" t="s">
        <v>228</v>
      </c>
      <c r="T62" s="76" t="s">
        <v>228</v>
      </c>
      <c r="U62" s="20">
        <v>256400</v>
      </c>
      <c r="V62" s="20">
        <v>102100</v>
      </c>
      <c r="W62" s="20">
        <v>49700</v>
      </c>
      <c r="X62" s="20">
        <v>29500</v>
      </c>
      <c r="Y62" s="20">
        <v>75100</v>
      </c>
      <c r="Z62" s="20">
        <v>256400</v>
      </c>
      <c r="AA62" s="22">
        <v>11.89404833696711</v>
      </c>
      <c r="AB62" s="76" t="s">
        <v>228</v>
      </c>
      <c r="AC62" s="20">
        <v>20500</v>
      </c>
      <c r="AD62" s="20">
        <v>5500</v>
      </c>
      <c r="AE62" s="20">
        <v>3500</v>
      </c>
      <c r="AF62" s="76" t="s">
        <v>228</v>
      </c>
      <c r="AG62" s="20">
        <v>29500</v>
      </c>
      <c r="AH62" s="22">
        <v>1.3684649997680567</v>
      </c>
      <c r="AI62" s="23">
        <v>1</v>
      </c>
      <c r="AJ62" s="23">
        <v>1</v>
      </c>
      <c r="AK62" s="23">
        <v>3</v>
      </c>
      <c r="AL62" s="23">
        <v>4</v>
      </c>
      <c r="AM62" s="24">
        <v>10</v>
      </c>
      <c r="AN62" s="24">
        <v>720</v>
      </c>
      <c r="AO62" s="25" t="s">
        <v>221</v>
      </c>
      <c r="AP62" s="24">
        <v>48</v>
      </c>
      <c r="AQ62" s="16">
        <v>811</v>
      </c>
      <c r="AR62" s="16">
        <v>101</v>
      </c>
      <c r="AS62" s="26">
        <v>90</v>
      </c>
    </row>
    <row r="63" spans="1:45" ht="15.9" customHeight="1" x14ac:dyDescent="0.25">
      <c r="A63" s="14" t="s">
        <v>79</v>
      </c>
      <c r="B63" s="15" t="s">
        <v>80</v>
      </c>
      <c r="C63" s="16">
        <v>247</v>
      </c>
      <c r="D63" s="74" t="s">
        <v>228</v>
      </c>
      <c r="E63" s="74" t="s">
        <v>228</v>
      </c>
      <c r="F63" s="16">
        <v>2305</v>
      </c>
      <c r="G63" s="16">
        <v>2305</v>
      </c>
      <c r="H63" s="17">
        <v>9.3319838056680169</v>
      </c>
      <c r="I63" s="16">
        <v>10</v>
      </c>
      <c r="J63" s="16">
        <v>51</v>
      </c>
      <c r="K63" s="16">
        <v>400</v>
      </c>
      <c r="L63" s="16">
        <v>7600</v>
      </c>
      <c r="M63" s="18">
        <v>30.76923076923077</v>
      </c>
      <c r="N63" s="19">
        <v>450</v>
      </c>
      <c r="O63" s="19">
        <v>23</v>
      </c>
      <c r="P63" s="19">
        <v>64</v>
      </c>
      <c r="Q63" s="20">
        <v>12800</v>
      </c>
      <c r="R63" s="20">
        <v>8630</v>
      </c>
      <c r="S63" s="76" t="s">
        <v>228</v>
      </c>
      <c r="T63" s="20">
        <v>127</v>
      </c>
      <c r="U63" s="20">
        <v>21557</v>
      </c>
      <c r="V63" s="21">
        <v>9575</v>
      </c>
      <c r="W63" s="21">
        <v>2024</v>
      </c>
      <c r="X63" s="20">
        <v>5879</v>
      </c>
      <c r="Y63" s="21">
        <v>4079</v>
      </c>
      <c r="Z63" s="20">
        <v>21557</v>
      </c>
      <c r="AA63" s="22">
        <v>87.275303643724698</v>
      </c>
      <c r="AB63" s="76" t="s">
        <v>228</v>
      </c>
      <c r="AC63" s="20">
        <v>3749</v>
      </c>
      <c r="AD63" s="20">
        <v>885</v>
      </c>
      <c r="AE63" s="20">
        <v>973</v>
      </c>
      <c r="AF63" s="20">
        <v>272</v>
      </c>
      <c r="AG63" s="20">
        <v>5879</v>
      </c>
      <c r="AH63" s="22">
        <v>23.801619433198379</v>
      </c>
      <c r="AI63" s="77" t="s">
        <v>228</v>
      </c>
      <c r="AJ63" s="23">
        <v>0.4</v>
      </c>
      <c r="AK63" s="23">
        <v>0.1</v>
      </c>
      <c r="AL63" s="23">
        <v>0.5</v>
      </c>
      <c r="AM63" s="24">
        <v>3</v>
      </c>
      <c r="AN63" s="24">
        <v>50</v>
      </c>
      <c r="AO63" s="25" t="s">
        <v>221</v>
      </c>
      <c r="AP63" s="24">
        <v>10</v>
      </c>
      <c r="AQ63" s="16">
        <v>45</v>
      </c>
      <c r="AR63" s="16">
        <v>10</v>
      </c>
      <c r="AS63" s="26">
        <v>0</v>
      </c>
    </row>
    <row r="64" spans="1:45" ht="15.9" customHeight="1" x14ac:dyDescent="0.25">
      <c r="A64" s="14" t="s">
        <v>81</v>
      </c>
      <c r="B64" s="15" t="s">
        <v>82</v>
      </c>
      <c r="C64" s="16">
        <v>3200</v>
      </c>
      <c r="D64" s="16">
        <v>18168</v>
      </c>
      <c r="E64" s="16">
        <v>10104</v>
      </c>
      <c r="F64" s="16">
        <v>1475</v>
      </c>
      <c r="G64" s="16">
        <v>29747</v>
      </c>
      <c r="H64" s="17">
        <v>9.2959375000000009</v>
      </c>
      <c r="I64" s="16">
        <v>69</v>
      </c>
      <c r="J64" s="16">
        <v>456</v>
      </c>
      <c r="K64" s="16">
        <v>1686</v>
      </c>
      <c r="L64" s="16">
        <v>21230</v>
      </c>
      <c r="M64" s="18">
        <v>6.6343750000000004</v>
      </c>
      <c r="N64" s="19">
        <v>774</v>
      </c>
      <c r="O64" s="75" t="s">
        <v>228</v>
      </c>
      <c r="P64" s="19">
        <v>122</v>
      </c>
      <c r="Q64" s="20">
        <v>105082</v>
      </c>
      <c r="R64" s="20">
        <v>8630</v>
      </c>
      <c r="S64" s="20">
        <v>240</v>
      </c>
      <c r="T64" s="20">
        <v>3336</v>
      </c>
      <c r="U64" s="20">
        <v>117288</v>
      </c>
      <c r="V64" s="20">
        <v>59602</v>
      </c>
      <c r="W64" s="20">
        <v>14198</v>
      </c>
      <c r="X64" s="20">
        <v>29728</v>
      </c>
      <c r="Y64" s="20">
        <v>11643</v>
      </c>
      <c r="Z64" s="20">
        <v>115171</v>
      </c>
      <c r="AA64" s="22">
        <v>35.990937500000001</v>
      </c>
      <c r="AB64" s="76" t="s">
        <v>228</v>
      </c>
      <c r="AC64" s="20">
        <v>23673</v>
      </c>
      <c r="AD64" s="20">
        <v>5841</v>
      </c>
      <c r="AE64" s="20">
        <v>213</v>
      </c>
      <c r="AF64" s="76" t="s">
        <v>228</v>
      </c>
      <c r="AG64" s="20">
        <v>29727</v>
      </c>
      <c r="AH64" s="22">
        <v>9.2896874999999994</v>
      </c>
      <c r="AI64" s="23">
        <v>1</v>
      </c>
      <c r="AJ64" s="77" t="s">
        <v>228</v>
      </c>
      <c r="AK64" s="23">
        <v>1.5</v>
      </c>
      <c r="AL64" s="23">
        <v>1.5</v>
      </c>
      <c r="AM64" s="24">
        <v>10</v>
      </c>
      <c r="AN64" s="24">
        <v>40</v>
      </c>
      <c r="AO64" s="25" t="s">
        <v>219</v>
      </c>
      <c r="AP64" s="24">
        <v>44</v>
      </c>
      <c r="AQ64" s="16">
        <v>260</v>
      </c>
      <c r="AR64" s="16">
        <v>30</v>
      </c>
      <c r="AS64" s="26">
        <v>18</v>
      </c>
    </row>
    <row r="65" spans="1:45" ht="15.9" customHeight="1" x14ac:dyDescent="0.25">
      <c r="A65" s="14" t="s">
        <v>123</v>
      </c>
      <c r="B65" s="15" t="s">
        <v>124</v>
      </c>
      <c r="C65" s="16">
        <v>419</v>
      </c>
      <c r="D65" s="74" t="s">
        <v>228</v>
      </c>
      <c r="E65" s="74" t="s">
        <v>228</v>
      </c>
      <c r="F65" s="74" t="s">
        <v>228</v>
      </c>
      <c r="G65" s="74" t="s">
        <v>228</v>
      </c>
      <c r="H65" s="81" t="s">
        <v>228</v>
      </c>
      <c r="I65" s="74" t="s">
        <v>228</v>
      </c>
      <c r="J65" s="74" t="s">
        <v>228</v>
      </c>
      <c r="K65" s="74" t="s">
        <v>228</v>
      </c>
      <c r="L65" s="74" t="s">
        <v>228</v>
      </c>
      <c r="M65" s="82" t="s">
        <v>228</v>
      </c>
      <c r="N65" s="75" t="s">
        <v>228</v>
      </c>
      <c r="O65" s="75" t="s">
        <v>228</v>
      </c>
      <c r="P65" s="75" t="s">
        <v>228</v>
      </c>
      <c r="Q65" s="76" t="s">
        <v>228</v>
      </c>
      <c r="R65" s="76" t="s">
        <v>228</v>
      </c>
      <c r="S65" s="76" t="s">
        <v>228</v>
      </c>
      <c r="T65" s="76" t="s">
        <v>228</v>
      </c>
      <c r="U65" s="76" t="s">
        <v>228</v>
      </c>
      <c r="V65" s="76" t="s">
        <v>228</v>
      </c>
      <c r="W65" s="76" t="s">
        <v>228</v>
      </c>
      <c r="X65" s="76" t="s">
        <v>228</v>
      </c>
      <c r="Y65" s="76" t="s">
        <v>228</v>
      </c>
      <c r="Z65" s="76" t="s">
        <v>228</v>
      </c>
      <c r="AA65" s="83" t="s">
        <v>228</v>
      </c>
      <c r="AB65" s="76" t="s">
        <v>228</v>
      </c>
      <c r="AC65" s="76" t="s">
        <v>228</v>
      </c>
      <c r="AD65" s="76" t="s">
        <v>228</v>
      </c>
      <c r="AE65" s="76" t="s">
        <v>228</v>
      </c>
      <c r="AF65" s="76" t="s">
        <v>228</v>
      </c>
      <c r="AG65" s="76" t="s">
        <v>228</v>
      </c>
      <c r="AH65" s="83" t="s">
        <v>228</v>
      </c>
      <c r="AI65" s="77" t="s">
        <v>228</v>
      </c>
      <c r="AJ65" s="77" t="s">
        <v>228</v>
      </c>
      <c r="AK65" s="77" t="s">
        <v>228</v>
      </c>
      <c r="AL65" s="77" t="s">
        <v>228</v>
      </c>
      <c r="AM65" s="78" t="s">
        <v>228</v>
      </c>
      <c r="AN65" s="78" t="s">
        <v>228</v>
      </c>
      <c r="AO65" s="25" t="s">
        <v>221</v>
      </c>
      <c r="AP65" s="78" t="s">
        <v>228</v>
      </c>
      <c r="AQ65" s="74" t="s">
        <v>228</v>
      </c>
      <c r="AR65" s="74" t="s">
        <v>228</v>
      </c>
      <c r="AS65" s="79" t="s">
        <v>228</v>
      </c>
    </row>
    <row r="66" spans="1:45" ht="15.9" customHeight="1" x14ac:dyDescent="0.25">
      <c r="A66" s="14" t="s">
        <v>83</v>
      </c>
      <c r="B66" s="15" t="s">
        <v>84</v>
      </c>
      <c r="C66" s="16">
        <v>302</v>
      </c>
      <c r="D66" s="16">
        <v>545</v>
      </c>
      <c r="E66" s="16">
        <v>636</v>
      </c>
      <c r="F66" s="16">
        <v>517</v>
      </c>
      <c r="G66" s="16">
        <v>1698</v>
      </c>
      <c r="H66" s="17">
        <v>5.6225165562913908</v>
      </c>
      <c r="I66" s="16">
        <v>6</v>
      </c>
      <c r="J66" s="16">
        <v>22</v>
      </c>
      <c r="K66" s="16">
        <v>481</v>
      </c>
      <c r="L66" s="16">
        <v>6122</v>
      </c>
      <c r="M66" s="18">
        <v>20.271523178807946</v>
      </c>
      <c r="N66" s="19">
        <v>41</v>
      </c>
      <c r="O66" s="19">
        <v>20</v>
      </c>
      <c r="P66" s="19">
        <v>16</v>
      </c>
      <c r="Q66" s="20">
        <v>3285</v>
      </c>
      <c r="R66" s="20">
        <v>7541</v>
      </c>
      <c r="S66" s="20">
        <v>1529</v>
      </c>
      <c r="T66" s="20">
        <v>1389</v>
      </c>
      <c r="U66" s="20">
        <v>13744</v>
      </c>
      <c r="V66" s="21">
        <v>6624</v>
      </c>
      <c r="W66" s="21">
        <v>816</v>
      </c>
      <c r="X66" s="20">
        <v>1477</v>
      </c>
      <c r="Y66" s="21">
        <v>2671</v>
      </c>
      <c r="Z66" s="20">
        <v>11588</v>
      </c>
      <c r="AA66" s="22">
        <v>38.370860927152314</v>
      </c>
      <c r="AB66" s="20">
        <v>974</v>
      </c>
      <c r="AC66" s="20">
        <v>539</v>
      </c>
      <c r="AD66" s="20">
        <v>356</v>
      </c>
      <c r="AE66" s="76" t="s">
        <v>228</v>
      </c>
      <c r="AF66" s="20">
        <v>582</v>
      </c>
      <c r="AG66" s="20">
        <v>1477</v>
      </c>
      <c r="AH66" s="22">
        <v>4.8907284768211925</v>
      </c>
      <c r="AI66" s="77" t="s">
        <v>228</v>
      </c>
      <c r="AJ66" s="23">
        <v>0.45</v>
      </c>
      <c r="AK66" s="77" t="s">
        <v>228</v>
      </c>
      <c r="AL66" s="23">
        <v>0.45</v>
      </c>
      <c r="AM66" s="24">
        <v>15</v>
      </c>
      <c r="AN66" s="24">
        <v>100</v>
      </c>
      <c r="AO66" s="25" t="s">
        <v>219</v>
      </c>
      <c r="AP66" s="24">
        <v>55</v>
      </c>
      <c r="AQ66" s="16">
        <v>160</v>
      </c>
      <c r="AR66" s="16">
        <v>108</v>
      </c>
      <c r="AS66" s="26">
        <v>294</v>
      </c>
    </row>
    <row r="67" spans="1:45" ht="15.9" customHeight="1" x14ac:dyDescent="0.25">
      <c r="A67" s="14" t="s">
        <v>175</v>
      </c>
      <c r="B67" s="15" t="s">
        <v>174</v>
      </c>
      <c r="C67" s="16">
        <v>403</v>
      </c>
      <c r="D67" s="16">
        <v>49</v>
      </c>
      <c r="E67" s="16">
        <v>60</v>
      </c>
      <c r="F67" s="16">
        <v>178</v>
      </c>
      <c r="G67" s="16">
        <v>287</v>
      </c>
      <c r="H67" s="17">
        <v>0.71215880893300243</v>
      </c>
      <c r="I67" s="16">
        <v>3</v>
      </c>
      <c r="J67" s="74" t="s">
        <v>228</v>
      </c>
      <c r="K67" s="16">
        <v>168</v>
      </c>
      <c r="L67" s="16">
        <v>960</v>
      </c>
      <c r="M67" s="18">
        <v>2.3821339950372207</v>
      </c>
      <c r="N67" s="19">
        <v>20</v>
      </c>
      <c r="O67" s="75" t="s">
        <v>228</v>
      </c>
      <c r="P67" s="19">
        <v>9</v>
      </c>
      <c r="Q67" s="20">
        <v>297</v>
      </c>
      <c r="R67" s="20">
        <v>5000</v>
      </c>
      <c r="S67" s="76" t="s">
        <v>228</v>
      </c>
      <c r="T67" s="20">
        <v>0</v>
      </c>
      <c r="U67" s="20">
        <v>5297</v>
      </c>
      <c r="V67" s="21">
        <v>2312</v>
      </c>
      <c r="W67" s="21">
        <v>0</v>
      </c>
      <c r="X67" s="20">
        <v>1688</v>
      </c>
      <c r="Y67" s="21">
        <v>1297</v>
      </c>
      <c r="Z67" s="20">
        <v>5297</v>
      </c>
      <c r="AA67" s="22">
        <v>13.143920595533499</v>
      </c>
      <c r="AB67" s="76" t="s">
        <v>228</v>
      </c>
      <c r="AC67" s="20">
        <v>1200</v>
      </c>
      <c r="AD67" s="20">
        <v>488</v>
      </c>
      <c r="AE67" s="76" t="s">
        <v>228</v>
      </c>
      <c r="AF67" s="76" t="s">
        <v>228</v>
      </c>
      <c r="AG67" s="20">
        <v>1688</v>
      </c>
      <c r="AH67" s="22">
        <v>4.1885856079404462</v>
      </c>
      <c r="AI67" s="77" t="s">
        <v>228</v>
      </c>
      <c r="AJ67" s="23">
        <v>0.25</v>
      </c>
      <c r="AK67" s="77" t="s">
        <v>228</v>
      </c>
      <c r="AL67" s="23">
        <v>0.25</v>
      </c>
      <c r="AM67" s="24">
        <v>2</v>
      </c>
      <c r="AN67" s="78" t="s">
        <v>228</v>
      </c>
      <c r="AO67" s="25" t="s">
        <v>221</v>
      </c>
      <c r="AP67" s="24">
        <v>10</v>
      </c>
      <c r="AQ67" s="16">
        <v>25</v>
      </c>
      <c r="AR67" s="16">
        <v>3</v>
      </c>
      <c r="AS67" s="79" t="s">
        <v>228</v>
      </c>
    </row>
    <row r="68" spans="1:45" ht="15.9" customHeight="1" x14ac:dyDescent="0.25">
      <c r="A68" s="14" t="s">
        <v>85</v>
      </c>
      <c r="B68" s="15" t="s">
        <v>86</v>
      </c>
      <c r="C68" s="16">
        <v>233</v>
      </c>
      <c r="D68" s="16">
        <v>260</v>
      </c>
      <c r="E68" s="16">
        <v>127</v>
      </c>
      <c r="F68" s="16">
        <v>202</v>
      </c>
      <c r="G68" s="16">
        <v>589</v>
      </c>
      <c r="H68" s="17">
        <v>2.5278969957081543</v>
      </c>
      <c r="I68" s="74" t="s">
        <v>228</v>
      </c>
      <c r="J68" s="74" t="s">
        <v>228</v>
      </c>
      <c r="K68" s="16">
        <v>127</v>
      </c>
      <c r="L68" s="16">
        <v>1820</v>
      </c>
      <c r="M68" s="18">
        <v>7.8111587982832615</v>
      </c>
      <c r="N68" s="19">
        <v>69</v>
      </c>
      <c r="O68" s="75" t="s">
        <v>228</v>
      </c>
      <c r="P68" s="19">
        <v>12</v>
      </c>
      <c r="Q68" s="20">
        <v>2360</v>
      </c>
      <c r="R68" s="20">
        <v>5647</v>
      </c>
      <c r="S68" s="76" t="s">
        <v>228</v>
      </c>
      <c r="T68" s="20">
        <v>0</v>
      </c>
      <c r="U68" s="20">
        <v>8007</v>
      </c>
      <c r="V68" s="21">
        <v>4587</v>
      </c>
      <c r="W68" s="21">
        <v>162</v>
      </c>
      <c r="X68" s="20">
        <v>859</v>
      </c>
      <c r="Y68" s="21">
        <v>2483</v>
      </c>
      <c r="Z68" s="20">
        <v>8091</v>
      </c>
      <c r="AA68" s="22">
        <v>34.725321888412019</v>
      </c>
      <c r="AB68" s="76" t="s">
        <v>228</v>
      </c>
      <c r="AC68" s="20">
        <v>573</v>
      </c>
      <c r="AD68" s="20">
        <v>286</v>
      </c>
      <c r="AE68" s="76" t="s">
        <v>228</v>
      </c>
      <c r="AF68" s="76" t="s">
        <v>228</v>
      </c>
      <c r="AG68" s="20">
        <v>859</v>
      </c>
      <c r="AH68" s="22">
        <v>3.6866952789699572</v>
      </c>
      <c r="AI68" s="77" t="s">
        <v>228</v>
      </c>
      <c r="AJ68" s="23">
        <v>0.31</v>
      </c>
      <c r="AK68" s="77" t="s">
        <v>228</v>
      </c>
      <c r="AL68" s="23">
        <v>0.31</v>
      </c>
      <c r="AM68" s="78" t="s">
        <v>228</v>
      </c>
      <c r="AN68" s="78" t="s">
        <v>228</v>
      </c>
      <c r="AO68" s="25" t="s">
        <v>219</v>
      </c>
      <c r="AP68" s="24">
        <v>13</v>
      </c>
      <c r="AQ68" s="16">
        <v>20</v>
      </c>
      <c r="AR68" s="16">
        <v>1</v>
      </c>
      <c r="AS68" s="79" t="s">
        <v>228</v>
      </c>
    </row>
    <row r="69" spans="1:45" ht="15.9" customHeight="1" x14ac:dyDescent="0.25">
      <c r="A69" s="14" t="s">
        <v>180</v>
      </c>
      <c r="B69" s="15" t="s">
        <v>178</v>
      </c>
      <c r="C69" s="16">
        <v>563</v>
      </c>
      <c r="D69" s="74" t="s">
        <v>228</v>
      </c>
      <c r="E69" s="74" t="s">
        <v>228</v>
      </c>
      <c r="F69" s="74" t="s">
        <v>228</v>
      </c>
      <c r="G69" s="74" t="s">
        <v>228</v>
      </c>
      <c r="H69" s="81" t="s">
        <v>228</v>
      </c>
      <c r="I69" s="74" t="s">
        <v>228</v>
      </c>
      <c r="J69" s="74" t="s">
        <v>228</v>
      </c>
      <c r="K69" s="74" t="s">
        <v>228</v>
      </c>
      <c r="L69" s="74" t="s">
        <v>228</v>
      </c>
      <c r="M69" s="82" t="s">
        <v>228</v>
      </c>
      <c r="N69" s="75" t="s">
        <v>228</v>
      </c>
      <c r="O69" s="75" t="s">
        <v>228</v>
      </c>
      <c r="P69" s="75" t="s">
        <v>228</v>
      </c>
      <c r="Q69" s="76" t="s">
        <v>228</v>
      </c>
      <c r="R69" s="76" t="s">
        <v>228</v>
      </c>
      <c r="S69" s="76" t="s">
        <v>228</v>
      </c>
      <c r="T69" s="76" t="s">
        <v>228</v>
      </c>
      <c r="U69" s="76" t="s">
        <v>228</v>
      </c>
      <c r="V69" s="80" t="s">
        <v>228</v>
      </c>
      <c r="W69" s="80" t="s">
        <v>228</v>
      </c>
      <c r="X69" s="76" t="s">
        <v>228</v>
      </c>
      <c r="Y69" s="80" t="s">
        <v>228</v>
      </c>
      <c r="Z69" s="76" t="s">
        <v>228</v>
      </c>
      <c r="AA69" s="83" t="s">
        <v>228</v>
      </c>
      <c r="AB69" s="76" t="s">
        <v>228</v>
      </c>
      <c r="AC69" s="76" t="s">
        <v>228</v>
      </c>
      <c r="AD69" s="76" t="s">
        <v>228</v>
      </c>
      <c r="AE69" s="76" t="s">
        <v>228</v>
      </c>
      <c r="AF69" s="76" t="s">
        <v>228</v>
      </c>
      <c r="AG69" s="76" t="s">
        <v>228</v>
      </c>
      <c r="AH69" s="83" t="s">
        <v>228</v>
      </c>
      <c r="AI69" s="77" t="s">
        <v>228</v>
      </c>
      <c r="AJ69" s="77" t="s">
        <v>228</v>
      </c>
      <c r="AK69" s="77" t="s">
        <v>228</v>
      </c>
      <c r="AL69" s="77" t="s">
        <v>228</v>
      </c>
      <c r="AM69" s="78" t="s">
        <v>228</v>
      </c>
      <c r="AN69" s="78" t="s">
        <v>228</v>
      </c>
      <c r="AO69" s="25" t="s">
        <v>221</v>
      </c>
      <c r="AP69" s="78" t="s">
        <v>228</v>
      </c>
      <c r="AQ69" s="74" t="s">
        <v>228</v>
      </c>
      <c r="AR69" s="74" t="s">
        <v>228</v>
      </c>
      <c r="AS69" s="79" t="s">
        <v>228</v>
      </c>
    </row>
    <row r="70" spans="1:45" ht="15.9" customHeight="1" x14ac:dyDescent="0.25">
      <c r="A70" s="14" t="s">
        <v>181</v>
      </c>
      <c r="B70" s="15" t="s">
        <v>179</v>
      </c>
      <c r="C70" s="16">
        <v>650</v>
      </c>
      <c r="D70" s="74" t="s">
        <v>228</v>
      </c>
      <c r="E70" s="74" t="s">
        <v>228</v>
      </c>
      <c r="F70" s="16">
        <v>3475</v>
      </c>
      <c r="G70" s="16">
        <v>3475</v>
      </c>
      <c r="H70" s="17">
        <v>5.3461538461538458</v>
      </c>
      <c r="I70" s="74" t="s">
        <v>228</v>
      </c>
      <c r="J70" s="74" t="s">
        <v>228</v>
      </c>
      <c r="K70" s="16">
        <v>337</v>
      </c>
      <c r="L70" s="16">
        <v>3623</v>
      </c>
      <c r="M70" s="18">
        <v>5.5738461538461541</v>
      </c>
      <c r="N70" s="75" t="s">
        <v>228</v>
      </c>
      <c r="O70" s="19">
        <v>34</v>
      </c>
      <c r="P70" s="19">
        <v>13</v>
      </c>
      <c r="Q70" s="20">
        <v>2500</v>
      </c>
      <c r="R70" s="20">
        <v>8630</v>
      </c>
      <c r="S70" s="76" t="s">
        <v>228</v>
      </c>
      <c r="T70" s="20">
        <v>2588</v>
      </c>
      <c r="U70" s="20">
        <v>13718</v>
      </c>
      <c r="V70" s="21">
        <v>7388</v>
      </c>
      <c r="W70" s="80" t="s">
        <v>228</v>
      </c>
      <c r="X70" s="20">
        <v>5985</v>
      </c>
      <c r="Y70" s="21">
        <v>586</v>
      </c>
      <c r="Z70" s="20">
        <v>13959</v>
      </c>
      <c r="AA70" s="22">
        <v>21.475384615384616</v>
      </c>
      <c r="AB70" s="76" t="s">
        <v>228</v>
      </c>
      <c r="AC70" s="20">
        <v>4082</v>
      </c>
      <c r="AD70" s="20">
        <v>110</v>
      </c>
      <c r="AE70" s="20">
        <v>1523</v>
      </c>
      <c r="AF70" s="20">
        <v>270</v>
      </c>
      <c r="AG70" s="20">
        <v>5985</v>
      </c>
      <c r="AH70" s="22">
        <v>9.207692307692307</v>
      </c>
      <c r="AI70" s="77" t="s">
        <v>228</v>
      </c>
      <c r="AJ70" s="23">
        <v>0.8</v>
      </c>
      <c r="AK70" s="77" t="s">
        <v>228</v>
      </c>
      <c r="AL70" s="23">
        <v>0.8</v>
      </c>
      <c r="AM70" s="24">
        <v>7</v>
      </c>
      <c r="AN70" s="24">
        <v>200</v>
      </c>
      <c r="AO70" s="25" t="s">
        <v>220</v>
      </c>
      <c r="AP70" s="24">
        <v>32</v>
      </c>
      <c r="AQ70" s="16">
        <v>105</v>
      </c>
      <c r="AR70" s="16">
        <v>25</v>
      </c>
      <c r="AS70" s="26">
        <v>10</v>
      </c>
    </row>
    <row r="71" spans="1:45" ht="15.9" customHeight="1" x14ac:dyDescent="0.25">
      <c r="A71" s="14" t="s">
        <v>182</v>
      </c>
      <c r="B71" s="15" t="s">
        <v>127</v>
      </c>
      <c r="C71" s="16">
        <v>920</v>
      </c>
      <c r="D71" s="16">
        <v>700</v>
      </c>
      <c r="E71" s="16">
        <v>16500</v>
      </c>
      <c r="F71" s="16">
        <v>1624</v>
      </c>
      <c r="G71" s="16">
        <v>18824</v>
      </c>
      <c r="H71" s="17">
        <v>20.46086956521739</v>
      </c>
      <c r="I71" s="74" t="s">
        <v>228</v>
      </c>
      <c r="J71" s="16">
        <v>8</v>
      </c>
      <c r="K71" s="16">
        <v>535</v>
      </c>
      <c r="L71" s="16">
        <v>7060</v>
      </c>
      <c r="M71" s="18">
        <v>7.6739130434782608</v>
      </c>
      <c r="N71" s="19">
        <v>73</v>
      </c>
      <c r="O71" s="19">
        <v>135</v>
      </c>
      <c r="P71" s="19">
        <v>42</v>
      </c>
      <c r="Q71" s="76" t="s">
        <v>228</v>
      </c>
      <c r="R71" s="20">
        <v>8630</v>
      </c>
      <c r="S71" s="76" t="s">
        <v>228</v>
      </c>
      <c r="T71" s="76" t="s">
        <v>228</v>
      </c>
      <c r="U71" s="20">
        <v>8630</v>
      </c>
      <c r="V71" s="21">
        <v>7687</v>
      </c>
      <c r="W71" s="21">
        <v>805</v>
      </c>
      <c r="X71" s="20">
        <v>138</v>
      </c>
      <c r="Y71" s="21">
        <v>0</v>
      </c>
      <c r="Z71" s="20">
        <v>8630</v>
      </c>
      <c r="AA71" s="22">
        <v>9.3804347826086953</v>
      </c>
      <c r="AB71" s="76" t="s">
        <v>228</v>
      </c>
      <c r="AC71" s="20">
        <v>138</v>
      </c>
      <c r="AD71" s="76" t="s">
        <v>228</v>
      </c>
      <c r="AE71" s="76" t="s">
        <v>228</v>
      </c>
      <c r="AF71" s="76" t="s">
        <v>228</v>
      </c>
      <c r="AG71" s="20">
        <v>138</v>
      </c>
      <c r="AH71" s="22">
        <v>0.15</v>
      </c>
      <c r="AI71" s="77" t="s">
        <v>228</v>
      </c>
      <c r="AJ71" s="77" t="s">
        <v>228</v>
      </c>
      <c r="AK71" s="23">
        <v>0.28000000000000003</v>
      </c>
      <c r="AL71" s="23">
        <v>0.28000000000000003</v>
      </c>
      <c r="AM71" s="24">
        <v>3</v>
      </c>
      <c r="AN71" s="24">
        <v>30</v>
      </c>
      <c r="AO71" s="25" t="s">
        <v>219</v>
      </c>
      <c r="AP71" s="24">
        <v>38</v>
      </c>
      <c r="AQ71" s="16">
        <v>12</v>
      </c>
      <c r="AR71" s="74" t="s">
        <v>228</v>
      </c>
      <c r="AS71" s="26">
        <v>2</v>
      </c>
    </row>
    <row r="72" spans="1:45" ht="15.9" customHeight="1" x14ac:dyDescent="0.25">
      <c r="A72" s="14" t="s">
        <v>160</v>
      </c>
      <c r="B72" s="15" t="s">
        <v>166</v>
      </c>
      <c r="C72" s="16">
        <v>500</v>
      </c>
      <c r="D72" s="16">
        <v>109</v>
      </c>
      <c r="E72" s="16">
        <v>75</v>
      </c>
      <c r="F72" s="74" t="s">
        <v>228</v>
      </c>
      <c r="G72" s="16">
        <v>184</v>
      </c>
      <c r="H72" s="17">
        <v>0.36799999999999999</v>
      </c>
      <c r="I72" s="74" t="s">
        <v>228</v>
      </c>
      <c r="J72" s="74" t="s">
        <v>228</v>
      </c>
      <c r="K72" s="16">
        <v>75</v>
      </c>
      <c r="L72" s="16">
        <v>1575</v>
      </c>
      <c r="M72" s="18">
        <v>3.15</v>
      </c>
      <c r="N72" s="19">
        <v>2</v>
      </c>
      <c r="O72" s="75" t="s">
        <v>228</v>
      </c>
      <c r="P72" s="19">
        <v>11</v>
      </c>
      <c r="Q72" s="20">
        <v>10000</v>
      </c>
      <c r="R72" s="20">
        <v>10000</v>
      </c>
      <c r="S72" s="76" t="s">
        <v>228</v>
      </c>
      <c r="T72" s="76" t="s">
        <v>228</v>
      </c>
      <c r="U72" s="20">
        <v>20000</v>
      </c>
      <c r="V72" s="21">
        <v>12629</v>
      </c>
      <c r="W72" s="21">
        <v>1515</v>
      </c>
      <c r="X72" s="20">
        <v>1283</v>
      </c>
      <c r="Y72" s="21">
        <v>4573</v>
      </c>
      <c r="Z72" s="20">
        <v>20000</v>
      </c>
      <c r="AA72" s="22">
        <v>40</v>
      </c>
      <c r="AB72" s="76" t="s">
        <v>228</v>
      </c>
      <c r="AC72" s="20">
        <v>883</v>
      </c>
      <c r="AD72" s="20">
        <v>200</v>
      </c>
      <c r="AE72" s="20">
        <v>200</v>
      </c>
      <c r="AF72" s="76" t="s">
        <v>228</v>
      </c>
      <c r="AG72" s="20">
        <v>1283</v>
      </c>
      <c r="AH72" s="22">
        <v>2.5659999999999998</v>
      </c>
      <c r="AI72" s="77" t="s">
        <v>228</v>
      </c>
      <c r="AJ72" s="23">
        <v>0.75</v>
      </c>
      <c r="AK72" s="77" t="s">
        <v>228</v>
      </c>
      <c r="AL72" s="23">
        <v>0.75</v>
      </c>
      <c r="AM72" s="24">
        <v>1</v>
      </c>
      <c r="AN72" s="24">
        <v>20</v>
      </c>
      <c r="AO72" s="25" t="s">
        <v>219</v>
      </c>
      <c r="AP72" s="24">
        <v>30</v>
      </c>
      <c r="AQ72" s="74" t="s">
        <v>228</v>
      </c>
      <c r="AR72" s="74" t="s">
        <v>228</v>
      </c>
      <c r="AS72" s="79" t="s">
        <v>228</v>
      </c>
    </row>
    <row r="73" spans="1:45" ht="15.9" customHeight="1" x14ac:dyDescent="0.25">
      <c r="A73" s="14" t="s">
        <v>87</v>
      </c>
      <c r="B73" s="15" t="s">
        <v>88</v>
      </c>
      <c r="C73" s="16">
        <v>500</v>
      </c>
      <c r="D73" s="16">
        <v>2117</v>
      </c>
      <c r="E73" s="16">
        <v>1832</v>
      </c>
      <c r="F73" s="16">
        <v>887</v>
      </c>
      <c r="G73" s="16">
        <v>4836</v>
      </c>
      <c r="H73" s="17">
        <v>9.6720000000000006</v>
      </c>
      <c r="I73" s="74" t="s">
        <v>228</v>
      </c>
      <c r="J73" s="16">
        <v>25</v>
      </c>
      <c r="K73" s="16">
        <v>458</v>
      </c>
      <c r="L73" s="16">
        <v>12775</v>
      </c>
      <c r="M73" s="18">
        <v>25.55</v>
      </c>
      <c r="N73" s="19">
        <v>420</v>
      </c>
      <c r="O73" s="19">
        <v>3</v>
      </c>
      <c r="P73" s="19">
        <v>28</v>
      </c>
      <c r="Q73" s="76" t="s">
        <v>228</v>
      </c>
      <c r="R73" s="20">
        <v>5000</v>
      </c>
      <c r="S73" s="76" t="s">
        <v>228</v>
      </c>
      <c r="T73" s="20">
        <v>2510</v>
      </c>
      <c r="U73" s="20">
        <v>7510</v>
      </c>
      <c r="V73" s="80" t="s">
        <v>228</v>
      </c>
      <c r="W73" s="80" t="s">
        <v>228</v>
      </c>
      <c r="X73" s="20">
        <v>6358</v>
      </c>
      <c r="Y73" s="21">
        <v>1152</v>
      </c>
      <c r="Z73" s="20">
        <v>7510</v>
      </c>
      <c r="AA73" s="22">
        <v>15.02</v>
      </c>
      <c r="AB73" s="76" t="s">
        <v>228</v>
      </c>
      <c r="AC73" s="20">
        <v>5609</v>
      </c>
      <c r="AD73" s="20">
        <v>399</v>
      </c>
      <c r="AE73" s="20">
        <v>350</v>
      </c>
      <c r="AF73" s="76" t="s">
        <v>228</v>
      </c>
      <c r="AG73" s="20">
        <v>6358</v>
      </c>
      <c r="AH73" s="22">
        <v>12.715999999999999</v>
      </c>
      <c r="AI73" s="77" t="s">
        <v>228</v>
      </c>
      <c r="AJ73" s="77" t="s">
        <v>228</v>
      </c>
      <c r="AK73" s="77" t="s">
        <v>228</v>
      </c>
      <c r="AL73" s="77" t="s">
        <v>228</v>
      </c>
      <c r="AM73" s="24">
        <v>10</v>
      </c>
      <c r="AN73" s="24">
        <v>558</v>
      </c>
      <c r="AO73" s="25" t="s">
        <v>219</v>
      </c>
      <c r="AP73" s="24">
        <v>12</v>
      </c>
      <c r="AQ73" s="16">
        <v>90</v>
      </c>
      <c r="AR73" s="16">
        <v>15</v>
      </c>
      <c r="AS73" s="79" t="s">
        <v>228</v>
      </c>
    </row>
    <row r="74" spans="1:45" ht="15.9" customHeight="1" x14ac:dyDescent="0.25">
      <c r="A74" s="14" t="s">
        <v>89</v>
      </c>
      <c r="B74" s="15" t="s">
        <v>90</v>
      </c>
      <c r="C74" s="16">
        <v>2700</v>
      </c>
      <c r="D74" s="16">
        <v>15088</v>
      </c>
      <c r="E74" s="16">
        <v>9623</v>
      </c>
      <c r="F74" s="16">
        <v>4976</v>
      </c>
      <c r="G74" s="16">
        <v>29687</v>
      </c>
      <c r="H74" s="17">
        <v>10.995185185185186</v>
      </c>
      <c r="I74" s="16">
        <v>10</v>
      </c>
      <c r="J74" s="16">
        <v>283</v>
      </c>
      <c r="K74" s="16">
        <v>993</v>
      </c>
      <c r="L74" s="16">
        <v>19902</v>
      </c>
      <c r="M74" s="18">
        <v>7.3711111111111114</v>
      </c>
      <c r="N74" s="19">
        <v>1555</v>
      </c>
      <c r="O74" s="19">
        <v>88</v>
      </c>
      <c r="P74" s="19">
        <v>68</v>
      </c>
      <c r="Q74" s="20">
        <v>32500</v>
      </c>
      <c r="R74" s="20">
        <v>8630</v>
      </c>
      <c r="S74" s="76" t="s">
        <v>228</v>
      </c>
      <c r="T74" s="20">
        <v>68219</v>
      </c>
      <c r="U74" s="20">
        <v>109349</v>
      </c>
      <c r="V74" s="20">
        <v>57357</v>
      </c>
      <c r="W74" s="20">
        <v>14932</v>
      </c>
      <c r="X74" s="20">
        <v>14254</v>
      </c>
      <c r="Y74" s="20">
        <v>22807</v>
      </c>
      <c r="Z74" s="20">
        <v>109350</v>
      </c>
      <c r="AA74" s="22">
        <v>40.5</v>
      </c>
      <c r="AB74" s="76" t="s">
        <v>228</v>
      </c>
      <c r="AC74" s="20">
        <v>11247</v>
      </c>
      <c r="AD74" s="20">
        <v>1669</v>
      </c>
      <c r="AE74" s="20">
        <v>1338</v>
      </c>
      <c r="AF74" s="76" t="s">
        <v>228</v>
      </c>
      <c r="AG74" s="20">
        <v>14254</v>
      </c>
      <c r="AH74" s="22">
        <v>5.2792592592592591</v>
      </c>
      <c r="AI74" s="77" t="s">
        <v>228</v>
      </c>
      <c r="AJ74" s="23">
        <v>1</v>
      </c>
      <c r="AK74" s="23">
        <v>2</v>
      </c>
      <c r="AL74" s="23">
        <v>3</v>
      </c>
      <c r="AM74" s="24">
        <v>2</v>
      </c>
      <c r="AN74" s="24">
        <v>100</v>
      </c>
      <c r="AO74" s="25" t="s">
        <v>219</v>
      </c>
      <c r="AP74" s="24">
        <v>40</v>
      </c>
      <c r="AQ74" s="16">
        <v>500</v>
      </c>
      <c r="AR74" s="16">
        <v>30</v>
      </c>
      <c r="AS74" s="26">
        <v>150</v>
      </c>
    </row>
    <row r="75" spans="1:45" ht="15.9" customHeight="1" x14ac:dyDescent="0.25">
      <c r="A75" s="14" t="s">
        <v>91</v>
      </c>
      <c r="B75" s="15" t="s">
        <v>92</v>
      </c>
      <c r="C75" s="16">
        <v>444</v>
      </c>
      <c r="D75" s="16">
        <v>223</v>
      </c>
      <c r="E75" s="16">
        <v>260</v>
      </c>
      <c r="F75" s="16">
        <v>58</v>
      </c>
      <c r="G75" s="16">
        <v>541</v>
      </c>
      <c r="H75" s="17">
        <v>1.2184684684684686</v>
      </c>
      <c r="I75" s="74" t="s">
        <v>228</v>
      </c>
      <c r="J75" s="16">
        <v>14</v>
      </c>
      <c r="K75" s="16">
        <v>176</v>
      </c>
      <c r="L75" s="16">
        <v>2749</v>
      </c>
      <c r="M75" s="18">
        <v>6.1914414414414418</v>
      </c>
      <c r="N75" s="19">
        <v>10</v>
      </c>
      <c r="O75" s="19">
        <v>12</v>
      </c>
      <c r="P75" s="19">
        <v>11</v>
      </c>
      <c r="Q75" s="20">
        <v>3981</v>
      </c>
      <c r="R75" s="20">
        <v>7178</v>
      </c>
      <c r="S75" s="76" t="s">
        <v>228</v>
      </c>
      <c r="T75" s="76" t="s">
        <v>228</v>
      </c>
      <c r="U75" s="20">
        <v>11159</v>
      </c>
      <c r="V75" s="21">
        <v>7339</v>
      </c>
      <c r="W75" s="21">
        <v>1541</v>
      </c>
      <c r="X75" s="20">
        <v>1000</v>
      </c>
      <c r="Y75" s="21">
        <v>1279</v>
      </c>
      <c r="Z75" s="20">
        <v>11159</v>
      </c>
      <c r="AA75" s="22">
        <v>25.132882882882882</v>
      </c>
      <c r="AB75" s="76" t="s">
        <v>228</v>
      </c>
      <c r="AC75" s="20">
        <v>500</v>
      </c>
      <c r="AD75" s="20">
        <v>500</v>
      </c>
      <c r="AE75" s="76" t="s">
        <v>228</v>
      </c>
      <c r="AF75" s="76" t="s">
        <v>228</v>
      </c>
      <c r="AG75" s="20">
        <v>1000</v>
      </c>
      <c r="AH75" s="22">
        <v>2.2522522522522523</v>
      </c>
      <c r="AI75" s="77" t="s">
        <v>228</v>
      </c>
      <c r="AJ75" s="23">
        <v>0.43</v>
      </c>
      <c r="AK75" s="77" t="s">
        <v>228</v>
      </c>
      <c r="AL75" s="23">
        <v>0.43</v>
      </c>
      <c r="AM75" s="78" t="s">
        <v>228</v>
      </c>
      <c r="AN75" s="78" t="s">
        <v>228</v>
      </c>
      <c r="AO75" s="25" t="s">
        <v>220</v>
      </c>
      <c r="AP75" s="24">
        <v>18</v>
      </c>
      <c r="AQ75" s="16">
        <v>30</v>
      </c>
      <c r="AR75" s="16">
        <v>6</v>
      </c>
      <c r="AS75" s="26">
        <v>2</v>
      </c>
    </row>
    <row r="76" spans="1:45" ht="15.9" customHeight="1" x14ac:dyDescent="0.25">
      <c r="A76" s="14" t="s">
        <v>93</v>
      </c>
      <c r="B76" s="15" t="s">
        <v>94</v>
      </c>
      <c r="C76" s="16">
        <v>8300</v>
      </c>
      <c r="D76" s="16">
        <v>39262</v>
      </c>
      <c r="E76" s="16">
        <v>28562</v>
      </c>
      <c r="F76" s="16">
        <v>23239</v>
      </c>
      <c r="G76" s="16">
        <v>91063</v>
      </c>
      <c r="H76" s="17">
        <v>10.97144578313253</v>
      </c>
      <c r="I76" s="16">
        <v>591</v>
      </c>
      <c r="J76" s="16">
        <v>597</v>
      </c>
      <c r="K76" s="16">
        <v>2572</v>
      </c>
      <c r="L76" s="16">
        <v>39288</v>
      </c>
      <c r="M76" s="18">
        <v>4.7334939759036141</v>
      </c>
      <c r="N76" s="19">
        <v>1997</v>
      </c>
      <c r="O76" s="19">
        <v>27</v>
      </c>
      <c r="P76" s="19">
        <v>165</v>
      </c>
      <c r="Q76" s="20">
        <v>275400</v>
      </c>
      <c r="R76" s="20">
        <v>11630</v>
      </c>
      <c r="S76" s="76" t="s">
        <v>228</v>
      </c>
      <c r="T76" s="20">
        <v>6463</v>
      </c>
      <c r="U76" s="20">
        <v>293493</v>
      </c>
      <c r="V76" s="20">
        <v>132997</v>
      </c>
      <c r="W76" s="20">
        <v>61455</v>
      </c>
      <c r="X76" s="20">
        <v>40962</v>
      </c>
      <c r="Y76" s="20">
        <v>54009</v>
      </c>
      <c r="Z76" s="20">
        <v>289423</v>
      </c>
      <c r="AA76" s="22">
        <v>34.870240963855423</v>
      </c>
      <c r="AB76" s="76" t="s">
        <v>228</v>
      </c>
      <c r="AC76" s="20">
        <v>30705</v>
      </c>
      <c r="AD76" s="20">
        <v>7186</v>
      </c>
      <c r="AE76" s="20">
        <v>3071</v>
      </c>
      <c r="AF76" s="76" t="s">
        <v>228</v>
      </c>
      <c r="AG76" s="20">
        <v>40962</v>
      </c>
      <c r="AH76" s="22">
        <v>4.9351807228915661</v>
      </c>
      <c r="AI76" s="23">
        <v>2.7</v>
      </c>
      <c r="AJ76" s="23">
        <v>2.7</v>
      </c>
      <c r="AK76" s="23">
        <v>2.8</v>
      </c>
      <c r="AL76" s="23">
        <v>5.5</v>
      </c>
      <c r="AM76" s="24">
        <v>2</v>
      </c>
      <c r="AN76" s="24">
        <v>250</v>
      </c>
      <c r="AO76" s="25" t="s">
        <v>219</v>
      </c>
      <c r="AP76" s="24">
        <v>60</v>
      </c>
      <c r="AQ76" s="16">
        <v>1238</v>
      </c>
      <c r="AR76" s="16">
        <v>145</v>
      </c>
      <c r="AS76" s="26">
        <v>148</v>
      </c>
    </row>
    <row r="77" spans="1:45" ht="15.9" customHeight="1" x14ac:dyDescent="0.25">
      <c r="A77" s="14" t="s">
        <v>95</v>
      </c>
      <c r="B77" s="15" t="s">
        <v>96</v>
      </c>
      <c r="C77" s="16">
        <v>712</v>
      </c>
      <c r="D77" s="16">
        <v>4138</v>
      </c>
      <c r="E77" s="16">
        <v>5651</v>
      </c>
      <c r="F77" s="16">
        <v>1067</v>
      </c>
      <c r="G77" s="16">
        <v>10856</v>
      </c>
      <c r="H77" s="17">
        <v>15.247191011235955</v>
      </c>
      <c r="I77" s="74" t="s">
        <v>228</v>
      </c>
      <c r="J77" s="16">
        <v>241</v>
      </c>
      <c r="K77" s="16">
        <v>840</v>
      </c>
      <c r="L77" s="16">
        <v>12362</v>
      </c>
      <c r="M77" s="18">
        <v>17.362359550561798</v>
      </c>
      <c r="N77" s="19">
        <v>649</v>
      </c>
      <c r="O77" s="19">
        <v>52</v>
      </c>
      <c r="P77" s="19">
        <v>61</v>
      </c>
      <c r="Q77" s="20">
        <v>39342</v>
      </c>
      <c r="R77" s="20">
        <v>8630</v>
      </c>
      <c r="S77" s="76" t="s">
        <v>228</v>
      </c>
      <c r="T77" s="20">
        <v>2432</v>
      </c>
      <c r="U77" s="20">
        <v>50404</v>
      </c>
      <c r="V77" s="21">
        <v>19815</v>
      </c>
      <c r="W77" s="21">
        <v>3281</v>
      </c>
      <c r="X77" s="20">
        <v>13737</v>
      </c>
      <c r="Y77" s="21">
        <v>7308</v>
      </c>
      <c r="Z77" s="20">
        <v>44141</v>
      </c>
      <c r="AA77" s="22">
        <v>61.995786516853933</v>
      </c>
      <c r="AB77" s="76" t="s">
        <v>228</v>
      </c>
      <c r="AC77" s="20">
        <v>10872</v>
      </c>
      <c r="AD77" s="20">
        <v>2865</v>
      </c>
      <c r="AE77" s="76" t="s">
        <v>228</v>
      </c>
      <c r="AF77" s="76" t="s">
        <v>228</v>
      </c>
      <c r="AG77" s="20">
        <v>13737</v>
      </c>
      <c r="AH77" s="22">
        <v>19.293539325842698</v>
      </c>
      <c r="AI77" s="77" t="s">
        <v>228</v>
      </c>
      <c r="AJ77" s="23">
        <v>0.62</v>
      </c>
      <c r="AK77" s="23">
        <v>0.5</v>
      </c>
      <c r="AL77" s="23">
        <v>1.1200000000000001</v>
      </c>
      <c r="AM77" s="24">
        <v>1</v>
      </c>
      <c r="AN77" s="24">
        <v>200</v>
      </c>
      <c r="AO77" s="25" t="s">
        <v>220</v>
      </c>
      <c r="AP77" s="24">
        <v>25</v>
      </c>
      <c r="AQ77" s="16">
        <v>175</v>
      </c>
      <c r="AR77" s="16">
        <v>15</v>
      </c>
      <c r="AS77" s="79" t="s">
        <v>228</v>
      </c>
    </row>
    <row r="78" spans="1:45" ht="15.9" customHeight="1" x14ac:dyDescent="0.25">
      <c r="A78" s="14" t="s">
        <v>97</v>
      </c>
      <c r="B78" s="15" t="s">
        <v>98</v>
      </c>
      <c r="C78" s="16">
        <v>3597</v>
      </c>
      <c r="D78" s="16">
        <v>38240</v>
      </c>
      <c r="E78" s="16">
        <v>27173</v>
      </c>
      <c r="F78" s="16">
        <v>3827</v>
      </c>
      <c r="G78" s="16">
        <v>69240</v>
      </c>
      <c r="H78" s="17">
        <v>19.249374478732278</v>
      </c>
      <c r="I78" s="16">
        <v>4</v>
      </c>
      <c r="J78" s="16">
        <v>34</v>
      </c>
      <c r="K78" s="16">
        <v>2310</v>
      </c>
      <c r="L78" s="16">
        <v>22262</v>
      </c>
      <c r="M78" s="18">
        <v>6.1890464275785373</v>
      </c>
      <c r="N78" s="19">
        <v>861</v>
      </c>
      <c r="O78" s="19">
        <v>15</v>
      </c>
      <c r="P78" s="19">
        <v>54</v>
      </c>
      <c r="Q78" s="20">
        <v>107528</v>
      </c>
      <c r="R78" s="20">
        <v>8630</v>
      </c>
      <c r="S78" s="76" t="s">
        <v>228</v>
      </c>
      <c r="T78" s="20">
        <v>6300</v>
      </c>
      <c r="U78" s="20">
        <v>122458</v>
      </c>
      <c r="V78" s="20">
        <v>51591</v>
      </c>
      <c r="W78" s="20">
        <v>15665</v>
      </c>
      <c r="X78" s="20">
        <v>26942</v>
      </c>
      <c r="Y78" s="20">
        <v>28260</v>
      </c>
      <c r="Z78" s="20">
        <v>122458</v>
      </c>
      <c r="AA78" s="22">
        <v>34.044481512371419</v>
      </c>
      <c r="AB78" s="76" t="s">
        <v>228</v>
      </c>
      <c r="AC78" s="20">
        <v>23174</v>
      </c>
      <c r="AD78" s="20">
        <v>1948</v>
      </c>
      <c r="AE78" s="76" t="s">
        <v>228</v>
      </c>
      <c r="AF78" s="20">
        <v>1820</v>
      </c>
      <c r="AG78" s="20">
        <v>26942</v>
      </c>
      <c r="AH78" s="22">
        <v>7.4901306644425913</v>
      </c>
      <c r="AI78" s="77" t="s">
        <v>228</v>
      </c>
      <c r="AJ78" s="23">
        <v>1</v>
      </c>
      <c r="AK78" s="23">
        <v>1.2</v>
      </c>
      <c r="AL78" s="23">
        <v>2.2000000000000002</v>
      </c>
      <c r="AM78" s="24">
        <v>2</v>
      </c>
      <c r="AN78" s="24">
        <v>1653</v>
      </c>
      <c r="AO78" s="25" t="s">
        <v>220</v>
      </c>
      <c r="AP78" s="24">
        <v>55</v>
      </c>
      <c r="AQ78" s="16">
        <v>2100</v>
      </c>
      <c r="AR78" s="16">
        <v>45</v>
      </c>
      <c r="AS78" s="26">
        <v>2</v>
      </c>
    </row>
    <row r="79" spans="1:45" ht="15.9" customHeight="1" x14ac:dyDescent="0.25">
      <c r="A79" s="14" t="s">
        <v>207</v>
      </c>
      <c r="B79" s="15" t="s">
        <v>206</v>
      </c>
      <c r="C79" s="16">
        <v>384</v>
      </c>
      <c r="D79" s="74" t="s">
        <v>228</v>
      </c>
      <c r="E79" s="74" t="s">
        <v>228</v>
      </c>
      <c r="F79" s="74" t="s">
        <v>228</v>
      </c>
      <c r="G79" s="74" t="s">
        <v>228</v>
      </c>
      <c r="H79" s="81" t="s">
        <v>228</v>
      </c>
      <c r="I79" s="74" t="s">
        <v>228</v>
      </c>
      <c r="J79" s="74" t="s">
        <v>228</v>
      </c>
      <c r="K79" s="74" t="s">
        <v>228</v>
      </c>
      <c r="L79" s="74" t="s">
        <v>228</v>
      </c>
      <c r="M79" s="82" t="s">
        <v>228</v>
      </c>
      <c r="N79" s="75" t="s">
        <v>228</v>
      </c>
      <c r="O79" s="75" t="s">
        <v>228</v>
      </c>
      <c r="P79" s="75" t="s">
        <v>228</v>
      </c>
      <c r="Q79" s="76" t="s">
        <v>228</v>
      </c>
      <c r="R79" s="76" t="s">
        <v>228</v>
      </c>
      <c r="S79" s="76" t="s">
        <v>228</v>
      </c>
      <c r="T79" s="76" t="s">
        <v>228</v>
      </c>
      <c r="U79" s="76" t="s">
        <v>228</v>
      </c>
      <c r="V79" s="76" t="s">
        <v>228</v>
      </c>
      <c r="W79" s="76" t="s">
        <v>228</v>
      </c>
      <c r="X79" s="76" t="s">
        <v>228</v>
      </c>
      <c r="Y79" s="76" t="s">
        <v>228</v>
      </c>
      <c r="Z79" s="76" t="s">
        <v>228</v>
      </c>
      <c r="AA79" s="83" t="s">
        <v>228</v>
      </c>
      <c r="AB79" s="76" t="s">
        <v>228</v>
      </c>
      <c r="AC79" s="76" t="s">
        <v>228</v>
      </c>
      <c r="AD79" s="76" t="s">
        <v>228</v>
      </c>
      <c r="AE79" s="76" t="s">
        <v>228</v>
      </c>
      <c r="AF79" s="76" t="s">
        <v>228</v>
      </c>
      <c r="AG79" s="76" t="s">
        <v>228</v>
      </c>
      <c r="AH79" s="83" t="s">
        <v>228</v>
      </c>
      <c r="AI79" s="77" t="s">
        <v>228</v>
      </c>
      <c r="AJ79" s="77" t="s">
        <v>228</v>
      </c>
      <c r="AK79" s="77" t="s">
        <v>228</v>
      </c>
      <c r="AL79" s="77" t="s">
        <v>228</v>
      </c>
      <c r="AM79" s="78" t="s">
        <v>228</v>
      </c>
      <c r="AN79" s="78" t="s">
        <v>228</v>
      </c>
      <c r="AO79" s="25" t="s">
        <v>221</v>
      </c>
      <c r="AP79" s="78" t="s">
        <v>228</v>
      </c>
      <c r="AQ79" s="74" t="s">
        <v>228</v>
      </c>
      <c r="AR79" s="74" t="s">
        <v>228</v>
      </c>
      <c r="AS79" s="79" t="s">
        <v>228</v>
      </c>
    </row>
    <row r="80" spans="1:45" ht="15.9" customHeight="1" x14ac:dyDescent="0.25">
      <c r="A80" s="14" t="s">
        <v>99</v>
      </c>
      <c r="B80" s="15" t="s">
        <v>100</v>
      </c>
      <c r="C80" s="16">
        <v>600</v>
      </c>
      <c r="D80" s="16">
        <v>1574</v>
      </c>
      <c r="E80" s="16">
        <v>2280</v>
      </c>
      <c r="F80" s="16">
        <v>837</v>
      </c>
      <c r="G80" s="16">
        <v>4691</v>
      </c>
      <c r="H80" s="17">
        <v>7.8183333333333334</v>
      </c>
      <c r="I80" s="16">
        <v>35</v>
      </c>
      <c r="J80" s="16">
        <v>53</v>
      </c>
      <c r="K80" s="16">
        <v>200</v>
      </c>
      <c r="L80" s="16">
        <v>6050</v>
      </c>
      <c r="M80" s="18">
        <v>10.083333333333334</v>
      </c>
      <c r="N80" s="19">
        <v>165</v>
      </c>
      <c r="O80" s="75" t="s">
        <v>228</v>
      </c>
      <c r="P80" s="19">
        <v>31</v>
      </c>
      <c r="Q80" s="20">
        <v>35410</v>
      </c>
      <c r="R80" s="20">
        <v>8630</v>
      </c>
      <c r="S80" s="76" t="s">
        <v>228</v>
      </c>
      <c r="T80" s="76" t="s">
        <v>228</v>
      </c>
      <c r="U80" s="20">
        <v>44040</v>
      </c>
      <c r="V80" s="21">
        <v>19656</v>
      </c>
      <c r="W80" s="21">
        <v>6726</v>
      </c>
      <c r="X80" s="20">
        <v>4800</v>
      </c>
      <c r="Y80" s="21">
        <v>11858</v>
      </c>
      <c r="Z80" s="20">
        <v>43040</v>
      </c>
      <c r="AA80" s="22">
        <v>71.733333333333334</v>
      </c>
      <c r="AB80" s="76" t="s">
        <v>228</v>
      </c>
      <c r="AC80" s="20">
        <v>3000</v>
      </c>
      <c r="AD80" s="20">
        <v>1500</v>
      </c>
      <c r="AE80" s="20">
        <v>300</v>
      </c>
      <c r="AF80" s="76" t="s">
        <v>228</v>
      </c>
      <c r="AG80" s="20">
        <v>4800</v>
      </c>
      <c r="AH80" s="22">
        <v>8</v>
      </c>
      <c r="AI80" s="77" t="s">
        <v>228</v>
      </c>
      <c r="AJ80" s="23">
        <v>1</v>
      </c>
      <c r="AK80" s="77" t="s">
        <v>228</v>
      </c>
      <c r="AL80" s="23">
        <v>1</v>
      </c>
      <c r="AM80" s="78" t="s">
        <v>228</v>
      </c>
      <c r="AN80" s="24">
        <v>5</v>
      </c>
      <c r="AO80" s="25" t="s">
        <v>220</v>
      </c>
      <c r="AP80" s="24">
        <v>35</v>
      </c>
      <c r="AQ80" s="16">
        <v>90</v>
      </c>
      <c r="AR80" s="16">
        <v>10</v>
      </c>
      <c r="AS80" s="26">
        <v>3</v>
      </c>
    </row>
    <row r="81" spans="1:45" ht="15.9" customHeight="1" x14ac:dyDescent="0.25">
      <c r="A81" s="14" t="s">
        <v>101</v>
      </c>
      <c r="B81" s="15" t="s">
        <v>102</v>
      </c>
      <c r="C81" s="16">
        <v>76</v>
      </c>
      <c r="D81" s="74" t="s">
        <v>228</v>
      </c>
      <c r="E81" s="74" t="s">
        <v>228</v>
      </c>
      <c r="F81" s="16">
        <v>3696</v>
      </c>
      <c r="G81" s="16">
        <v>3696</v>
      </c>
      <c r="H81" s="17">
        <v>48.631578947368418</v>
      </c>
      <c r="I81" s="74" t="s">
        <v>228</v>
      </c>
      <c r="J81" s="16">
        <v>260</v>
      </c>
      <c r="K81" s="16">
        <v>239</v>
      </c>
      <c r="L81" s="16">
        <v>3733</v>
      </c>
      <c r="M81" s="18">
        <v>49.118421052631582</v>
      </c>
      <c r="N81" s="19">
        <v>92</v>
      </c>
      <c r="O81" s="75" t="s">
        <v>228</v>
      </c>
      <c r="P81" s="19">
        <v>29</v>
      </c>
      <c r="Q81" s="76" t="s">
        <v>228</v>
      </c>
      <c r="R81" s="20">
        <v>20430</v>
      </c>
      <c r="S81" s="76" t="s">
        <v>228</v>
      </c>
      <c r="T81" s="20">
        <v>6356</v>
      </c>
      <c r="U81" s="20">
        <v>26786</v>
      </c>
      <c r="V81" s="21">
        <v>4810</v>
      </c>
      <c r="W81" s="80" t="s">
        <v>228</v>
      </c>
      <c r="X81" s="20">
        <v>2650</v>
      </c>
      <c r="Y81" s="21">
        <v>7526</v>
      </c>
      <c r="Z81" s="20">
        <v>14986</v>
      </c>
      <c r="AA81" s="22">
        <v>197.18421052631578</v>
      </c>
      <c r="AB81" s="20">
        <v>11800</v>
      </c>
      <c r="AC81" s="20">
        <v>1703</v>
      </c>
      <c r="AD81" s="20">
        <v>747</v>
      </c>
      <c r="AE81" s="20">
        <v>200</v>
      </c>
      <c r="AF81" s="76" t="s">
        <v>228</v>
      </c>
      <c r="AG81" s="20">
        <v>2650</v>
      </c>
      <c r="AH81" s="22">
        <v>34.868421052631582</v>
      </c>
      <c r="AI81" s="77" t="s">
        <v>228</v>
      </c>
      <c r="AJ81" s="23">
        <v>0.3</v>
      </c>
      <c r="AK81" s="77" t="s">
        <v>228</v>
      </c>
      <c r="AL81" s="23">
        <v>0.3</v>
      </c>
      <c r="AM81" s="24">
        <v>2</v>
      </c>
      <c r="AN81" s="24">
        <v>400</v>
      </c>
      <c r="AO81" s="25" t="s">
        <v>219</v>
      </c>
      <c r="AP81" s="24">
        <v>12</v>
      </c>
      <c r="AQ81" s="16">
        <v>25</v>
      </c>
      <c r="AR81" s="16">
        <v>6</v>
      </c>
      <c r="AS81" s="26">
        <v>36</v>
      </c>
    </row>
    <row r="82" spans="1:45" ht="15.9" customHeight="1" x14ac:dyDescent="0.25">
      <c r="A82" s="14" t="s">
        <v>103</v>
      </c>
      <c r="B82" s="15" t="s">
        <v>104</v>
      </c>
      <c r="C82" s="16">
        <v>2000</v>
      </c>
      <c r="D82" s="16">
        <v>3330</v>
      </c>
      <c r="E82" s="16">
        <v>5478</v>
      </c>
      <c r="F82" s="16">
        <v>1395</v>
      </c>
      <c r="G82" s="16">
        <v>10203</v>
      </c>
      <c r="H82" s="17">
        <v>5.1014999999999997</v>
      </c>
      <c r="I82" s="16">
        <v>2</v>
      </c>
      <c r="J82" s="16">
        <v>341</v>
      </c>
      <c r="K82" s="16">
        <v>639</v>
      </c>
      <c r="L82" s="16">
        <v>6339</v>
      </c>
      <c r="M82" s="18">
        <v>3.1695000000000002</v>
      </c>
      <c r="N82" s="19">
        <v>854</v>
      </c>
      <c r="O82" s="19">
        <v>44</v>
      </c>
      <c r="P82" s="19">
        <v>35</v>
      </c>
      <c r="Q82" s="20">
        <v>39362</v>
      </c>
      <c r="R82" s="20">
        <v>8630</v>
      </c>
      <c r="S82" s="76" t="s">
        <v>228</v>
      </c>
      <c r="T82" s="76" t="s">
        <v>228</v>
      </c>
      <c r="U82" s="20">
        <v>47992</v>
      </c>
      <c r="V82" s="21">
        <v>17214</v>
      </c>
      <c r="W82" s="21">
        <v>5893</v>
      </c>
      <c r="X82" s="20">
        <v>9100</v>
      </c>
      <c r="Y82" s="21">
        <v>15785</v>
      </c>
      <c r="Z82" s="20">
        <v>47992</v>
      </c>
      <c r="AA82" s="22">
        <v>23.995999999999999</v>
      </c>
      <c r="AB82" s="76" t="s">
        <v>228</v>
      </c>
      <c r="AC82" s="20">
        <v>7530</v>
      </c>
      <c r="AD82" s="20">
        <v>500</v>
      </c>
      <c r="AE82" s="20">
        <v>441</v>
      </c>
      <c r="AF82" s="20">
        <v>629</v>
      </c>
      <c r="AG82" s="20">
        <v>9100</v>
      </c>
      <c r="AH82" s="22">
        <v>4.55</v>
      </c>
      <c r="AI82" s="77" t="s">
        <v>228</v>
      </c>
      <c r="AJ82" s="23">
        <v>0.9</v>
      </c>
      <c r="AK82" s="23">
        <v>0.2</v>
      </c>
      <c r="AL82" s="23">
        <v>1.1000000000000001</v>
      </c>
      <c r="AM82" s="24">
        <v>1</v>
      </c>
      <c r="AN82" s="24">
        <v>100</v>
      </c>
      <c r="AO82" s="25" t="s">
        <v>220</v>
      </c>
      <c r="AP82" s="24">
        <v>43</v>
      </c>
      <c r="AQ82" s="16">
        <v>200</v>
      </c>
      <c r="AR82" s="16">
        <v>50</v>
      </c>
      <c r="AS82" s="79" t="s">
        <v>228</v>
      </c>
    </row>
    <row r="83" spans="1:45" ht="15.9" customHeight="1" x14ac:dyDescent="0.25">
      <c r="A83" s="14" t="s">
        <v>105</v>
      </c>
      <c r="B83" s="15" t="s">
        <v>106</v>
      </c>
      <c r="C83" s="16">
        <v>450</v>
      </c>
      <c r="D83" s="74" t="s">
        <v>228</v>
      </c>
      <c r="E83" s="74" t="s">
        <v>228</v>
      </c>
      <c r="F83" s="16">
        <v>7420</v>
      </c>
      <c r="G83" s="16">
        <v>7420</v>
      </c>
      <c r="H83" s="17">
        <v>16.488888888888887</v>
      </c>
      <c r="I83" s="74" t="s">
        <v>228</v>
      </c>
      <c r="J83" s="16">
        <v>204</v>
      </c>
      <c r="K83" s="16">
        <v>170</v>
      </c>
      <c r="L83" s="16">
        <v>7500</v>
      </c>
      <c r="M83" s="18">
        <v>16.666666666666668</v>
      </c>
      <c r="N83" s="19">
        <v>295</v>
      </c>
      <c r="O83" s="19">
        <v>240</v>
      </c>
      <c r="P83" s="19">
        <v>120</v>
      </c>
      <c r="Q83" s="76" t="s">
        <v>228</v>
      </c>
      <c r="R83" s="20">
        <v>5000</v>
      </c>
      <c r="S83" s="76" t="s">
        <v>228</v>
      </c>
      <c r="T83" s="20">
        <v>563</v>
      </c>
      <c r="U83" s="20">
        <v>5563</v>
      </c>
      <c r="V83" s="21">
        <v>1380</v>
      </c>
      <c r="W83" s="80" t="s">
        <v>228</v>
      </c>
      <c r="X83" s="20">
        <v>3389</v>
      </c>
      <c r="Y83" s="21">
        <v>685</v>
      </c>
      <c r="Z83" s="20">
        <v>5454</v>
      </c>
      <c r="AA83" s="22">
        <v>12.12</v>
      </c>
      <c r="AB83" s="76" t="s">
        <v>228</v>
      </c>
      <c r="AC83" s="20">
        <v>2262</v>
      </c>
      <c r="AD83" s="20">
        <v>402</v>
      </c>
      <c r="AE83" s="20">
        <v>725</v>
      </c>
      <c r="AF83" s="76" t="s">
        <v>228</v>
      </c>
      <c r="AG83" s="20">
        <v>3389</v>
      </c>
      <c r="AH83" s="22">
        <v>7.5311111111111115</v>
      </c>
      <c r="AI83" s="77" t="s">
        <v>228</v>
      </c>
      <c r="AJ83" s="23">
        <v>1</v>
      </c>
      <c r="AK83" s="77" t="s">
        <v>228</v>
      </c>
      <c r="AL83" s="23">
        <v>1</v>
      </c>
      <c r="AM83" s="24">
        <v>2</v>
      </c>
      <c r="AN83" s="24">
        <v>200</v>
      </c>
      <c r="AO83" s="25" t="s">
        <v>219</v>
      </c>
      <c r="AP83" s="24">
        <v>43</v>
      </c>
      <c r="AQ83" s="16">
        <v>170</v>
      </c>
      <c r="AR83" s="16">
        <v>15</v>
      </c>
      <c r="AS83" s="26">
        <v>2</v>
      </c>
    </row>
    <row r="84" spans="1:45" ht="15.9" customHeight="1" x14ac:dyDescent="0.25">
      <c r="A84" s="14" t="s">
        <v>107</v>
      </c>
      <c r="B84" s="15" t="s">
        <v>108</v>
      </c>
      <c r="C84" s="16">
        <v>125</v>
      </c>
      <c r="D84" s="74" t="s">
        <v>228</v>
      </c>
      <c r="E84" s="74" t="s">
        <v>228</v>
      </c>
      <c r="F84" s="16">
        <v>1558</v>
      </c>
      <c r="G84" s="16">
        <v>1558</v>
      </c>
      <c r="H84" s="17">
        <v>12.464</v>
      </c>
      <c r="I84" s="74" t="s">
        <v>228</v>
      </c>
      <c r="J84" s="16">
        <v>179</v>
      </c>
      <c r="K84" s="16">
        <v>609</v>
      </c>
      <c r="L84" s="16">
        <v>4837</v>
      </c>
      <c r="M84" s="18">
        <v>38.695999999999998</v>
      </c>
      <c r="N84" s="19">
        <v>107</v>
      </c>
      <c r="O84" s="19">
        <v>7</v>
      </c>
      <c r="P84" s="19">
        <v>5</v>
      </c>
      <c r="Q84" s="20">
        <v>1350</v>
      </c>
      <c r="R84" s="20">
        <v>91452</v>
      </c>
      <c r="S84" s="76" t="s">
        <v>228</v>
      </c>
      <c r="T84" s="76" t="s">
        <v>228</v>
      </c>
      <c r="U84" s="20">
        <v>92802</v>
      </c>
      <c r="V84" s="21">
        <v>4232</v>
      </c>
      <c r="W84" s="21">
        <v>296</v>
      </c>
      <c r="X84" s="20">
        <v>464</v>
      </c>
      <c r="Y84" s="21">
        <v>2752</v>
      </c>
      <c r="Z84" s="20">
        <v>7744</v>
      </c>
      <c r="AA84" s="22">
        <v>61.951999999999998</v>
      </c>
      <c r="AB84" s="20">
        <v>85000</v>
      </c>
      <c r="AC84" s="20">
        <v>125</v>
      </c>
      <c r="AD84" s="20">
        <v>48</v>
      </c>
      <c r="AE84" s="20">
        <v>59</v>
      </c>
      <c r="AF84" s="20">
        <v>232</v>
      </c>
      <c r="AG84" s="20">
        <v>464</v>
      </c>
      <c r="AH84" s="22">
        <v>3.7120000000000002</v>
      </c>
      <c r="AI84" s="77" t="s">
        <v>228</v>
      </c>
      <c r="AJ84" s="23">
        <v>0.25</v>
      </c>
      <c r="AK84" s="77" t="s">
        <v>228</v>
      </c>
      <c r="AL84" s="23">
        <v>0.25</v>
      </c>
      <c r="AM84" s="24">
        <v>25</v>
      </c>
      <c r="AN84" s="24">
        <v>200</v>
      </c>
      <c r="AO84" s="25" t="s">
        <v>220</v>
      </c>
      <c r="AP84" s="24">
        <v>10</v>
      </c>
      <c r="AQ84" s="16">
        <v>35</v>
      </c>
      <c r="AR84" s="16">
        <v>5</v>
      </c>
      <c r="AS84" s="79" t="s">
        <v>228</v>
      </c>
    </row>
    <row r="85" spans="1:45" ht="15.9" customHeight="1" x14ac:dyDescent="0.25">
      <c r="A85" s="14" t="s">
        <v>109</v>
      </c>
      <c r="B85" s="15" t="s">
        <v>110</v>
      </c>
      <c r="C85" s="16">
        <v>800</v>
      </c>
      <c r="D85" s="16">
        <v>993</v>
      </c>
      <c r="E85" s="16">
        <v>516</v>
      </c>
      <c r="F85" s="16">
        <v>288</v>
      </c>
      <c r="G85" s="16">
        <v>1797</v>
      </c>
      <c r="H85" s="17">
        <v>2.2462499999999999</v>
      </c>
      <c r="I85" s="74" t="s">
        <v>228</v>
      </c>
      <c r="J85" s="16">
        <v>95</v>
      </c>
      <c r="K85" s="16">
        <v>75</v>
      </c>
      <c r="L85" s="16">
        <v>6385</v>
      </c>
      <c r="M85" s="18">
        <v>7.9812500000000002</v>
      </c>
      <c r="N85" s="19">
        <v>225</v>
      </c>
      <c r="O85" s="19">
        <v>9</v>
      </c>
      <c r="P85" s="19">
        <v>7</v>
      </c>
      <c r="Q85" s="76" t="s">
        <v>228</v>
      </c>
      <c r="R85" s="20">
        <v>6089</v>
      </c>
      <c r="S85" s="76" t="s">
        <v>228</v>
      </c>
      <c r="T85" s="20">
        <v>3426</v>
      </c>
      <c r="U85" s="20">
        <v>9515</v>
      </c>
      <c r="V85" s="21">
        <v>624</v>
      </c>
      <c r="W85" s="21">
        <v>223</v>
      </c>
      <c r="X85" s="20">
        <v>1646</v>
      </c>
      <c r="Y85" s="21">
        <v>5341</v>
      </c>
      <c r="Z85" s="20">
        <v>7834</v>
      </c>
      <c r="AA85" s="22">
        <v>9.7925000000000004</v>
      </c>
      <c r="AB85" s="76" t="s">
        <v>228</v>
      </c>
      <c r="AC85" s="20">
        <v>1002</v>
      </c>
      <c r="AD85" s="20">
        <v>140</v>
      </c>
      <c r="AE85" s="20">
        <v>264</v>
      </c>
      <c r="AF85" s="20">
        <v>240</v>
      </c>
      <c r="AG85" s="20">
        <v>1646</v>
      </c>
      <c r="AH85" s="22">
        <v>2.0575000000000001</v>
      </c>
      <c r="AI85" s="77" t="s">
        <v>228</v>
      </c>
      <c r="AJ85" s="77" t="s">
        <v>228</v>
      </c>
      <c r="AK85" s="23">
        <v>0.4</v>
      </c>
      <c r="AL85" s="23">
        <v>0.4</v>
      </c>
      <c r="AM85" s="24">
        <v>10</v>
      </c>
      <c r="AN85" s="24">
        <v>1966</v>
      </c>
      <c r="AO85" s="25" t="s">
        <v>219</v>
      </c>
      <c r="AP85" s="24">
        <v>16</v>
      </c>
      <c r="AQ85" s="16">
        <v>24</v>
      </c>
      <c r="AR85" s="16">
        <v>1</v>
      </c>
      <c r="AS85" s="79" t="s">
        <v>228</v>
      </c>
    </row>
    <row r="86" spans="1:45" ht="15.9" customHeight="1" x14ac:dyDescent="0.25">
      <c r="A86" s="14" t="s">
        <v>111</v>
      </c>
      <c r="B86" s="15" t="s">
        <v>112</v>
      </c>
      <c r="C86" s="16">
        <v>759</v>
      </c>
      <c r="D86" s="16">
        <v>313</v>
      </c>
      <c r="E86" s="16">
        <v>202</v>
      </c>
      <c r="F86" s="16">
        <v>3</v>
      </c>
      <c r="G86" s="16">
        <v>518</v>
      </c>
      <c r="H86" s="17">
        <v>0.68247694334650855</v>
      </c>
      <c r="I86" s="16">
        <v>1</v>
      </c>
      <c r="J86" s="16">
        <v>22</v>
      </c>
      <c r="K86" s="16">
        <v>150</v>
      </c>
      <c r="L86" s="16">
        <v>3276</v>
      </c>
      <c r="M86" s="18">
        <v>4.3162055335968379</v>
      </c>
      <c r="N86" s="75" t="s">
        <v>228</v>
      </c>
      <c r="O86" s="75" t="s">
        <v>228</v>
      </c>
      <c r="P86" s="19">
        <v>2</v>
      </c>
      <c r="Q86" s="20">
        <v>1916</v>
      </c>
      <c r="R86" s="20">
        <v>5000</v>
      </c>
      <c r="S86" s="76" t="s">
        <v>228</v>
      </c>
      <c r="T86" s="76" t="s">
        <v>228</v>
      </c>
      <c r="U86" s="20">
        <v>6916</v>
      </c>
      <c r="V86" s="21">
        <v>5082</v>
      </c>
      <c r="W86" s="21">
        <v>599</v>
      </c>
      <c r="X86" s="20">
        <v>324</v>
      </c>
      <c r="Y86" s="21">
        <v>580</v>
      </c>
      <c r="Z86" s="20">
        <v>6585</v>
      </c>
      <c r="AA86" s="22">
        <v>8.6758893280632403</v>
      </c>
      <c r="AB86" s="76" t="s">
        <v>228</v>
      </c>
      <c r="AC86" s="20">
        <v>324</v>
      </c>
      <c r="AD86" s="76" t="s">
        <v>228</v>
      </c>
      <c r="AE86" s="76" t="s">
        <v>228</v>
      </c>
      <c r="AF86" s="76" t="s">
        <v>228</v>
      </c>
      <c r="AG86" s="20">
        <v>324</v>
      </c>
      <c r="AH86" s="22">
        <v>0.4268774703557312</v>
      </c>
      <c r="AI86" s="77" t="s">
        <v>228</v>
      </c>
      <c r="AJ86" s="23">
        <v>0.5</v>
      </c>
      <c r="AK86" s="77" t="s">
        <v>228</v>
      </c>
      <c r="AL86" s="23">
        <v>0.5</v>
      </c>
      <c r="AM86" s="78" t="s">
        <v>228</v>
      </c>
      <c r="AN86" s="78" t="s">
        <v>228</v>
      </c>
      <c r="AO86" s="25" t="s">
        <v>220</v>
      </c>
      <c r="AP86" s="24">
        <v>20</v>
      </c>
      <c r="AQ86" s="16">
        <v>15</v>
      </c>
      <c r="AR86" s="16">
        <v>5</v>
      </c>
      <c r="AS86" s="26">
        <v>10</v>
      </c>
    </row>
    <row r="87" spans="1:45" ht="15.9" customHeight="1" x14ac:dyDescent="0.25">
      <c r="A87" s="14" t="s">
        <v>113</v>
      </c>
      <c r="B87" s="15" t="s">
        <v>114</v>
      </c>
      <c r="C87" s="16">
        <v>3600</v>
      </c>
      <c r="D87" s="16">
        <v>26384</v>
      </c>
      <c r="E87" s="16">
        <v>7864</v>
      </c>
      <c r="F87" s="16">
        <v>13793</v>
      </c>
      <c r="G87" s="16">
        <v>48041</v>
      </c>
      <c r="H87" s="17">
        <v>13.344722222222222</v>
      </c>
      <c r="I87" s="16">
        <v>422</v>
      </c>
      <c r="J87" s="16">
        <v>344</v>
      </c>
      <c r="K87" s="16">
        <v>1582</v>
      </c>
      <c r="L87" s="16">
        <v>33102</v>
      </c>
      <c r="M87" s="18">
        <v>9.1950000000000003</v>
      </c>
      <c r="N87" s="19">
        <v>2558</v>
      </c>
      <c r="O87" s="19">
        <v>42</v>
      </c>
      <c r="P87" s="19">
        <v>168</v>
      </c>
      <c r="Q87" s="20">
        <v>299602</v>
      </c>
      <c r="R87" s="20">
        <v>8630</v>
      </c>
      <c r="S87" s="76" t="s">
        <v>228</v>
      </c>
      <c r="T87" s="20">
        <v>12400</v>
      </c>
      <c r="U87" s="20">
        <v>320632</v>
      </c>
      <c r="V87" s="20">
        <v>192182</v>
      </c>
      <c r="W87" s="20">
        <v>36792</v>
      </c>
      <c r="X87" s="20">
        <v>24490</v>
      </c>
      <c r="Y87" s="20">
        <v>67168</v>
      </c>
      <c r="Z87" s="20">
        <v>320632</v>
      </c>
      <c r="AA87" s="22">
        <v>89.064444444444447</v>
      </c>
      <c r="AB87" s="76" t="s">
        <v>228</v>
      </c>
      <c r="AC87" s="20">
        <v>16185</v>
      </c>
      <c r="AD87" s="20">
        <v>5906</v>
      </c>
      <c r="AE87" s="20">
        <v>2399</v>
      </c>
      <c r="AF87" s="76" t="s">
        <v>228</v>
      </c>
      <c r="AG87" s="20">
        <v>24490</v>
      </c>
      <c r="AH87" s="22">
        <v>6.802777777777778</v>
      </c>
      <c r="AI87" s="23">
        <v>1</v>
      </c>
      <c r="AJ87" s="23">
        <v>2</v>
      </c>
      <c r="AK87" s="23">
        <v>1.8</v>
      </c>
      <c r="AL87" s="23">
        <v>3.8</v>
      </c>
      <c r="AM87" s="24">
        <v>10</v>
      </c>
      <c r="AN87" s="24">
        <v>25</v>
      </c>
      <c r="AO87" s="25" t="s">
        <v>220</v>
      </c>
      <c r="AP87" s="24">
        <v>55</v>
      </c>
      <c r="AQ87" s="16">
        <v>725</v>
      </c>
      <c r="AR87" s="16">
        <v>30</v>
      </c>
      <c r="AS87" s="26">
        <v>160</v>
      </c>
    </row>
    <row r="88" spans="1:45" ht="15.9" customHeight="1" x14ac:dyDescent="0.25">
      <c r="A88" s="14" t="s">
        <v>115</v>
      </c>
      <c r="B88" s="15" t="s">
        <v>116</v>
      </c>
      <c r="C88" s="16">
        <v>14000</v>
      </c>
      <c r="D88" s="16">
        <v>54160</v>
      </c>
      <c r="E88" s="16">
        <v>73549</v>
      </c>
      <c r="F88" s="16">
        <v>2659</v>
      </c>
      <c r="G88" s="16">
        <v>130368</v>
      </c>
      <c r="H88" s="17">
        <v>9.3119999999999994</v>
      </c>
      <c r="I88" s="16">
        <v>237</v>
      </c>
      <c r="J88" s="16">
        <v>786</v>
      </c>
      <c r="K88" s="16">
        <v>5400</v>
      </c>
      <c r="L88" s="16">
        <v>33170</v>
      </c>
      <c r="M88" s="18">
        <v>2.3692857142857142</v>
      </c>
      <c r="N88" s="19">
        <v>441</v>
      </c>
      <c r="O88" s="19">
        <v>64</v>
      </c>
      <c r="P88" s="19">
        <v>65</v>
      </c>
      <c r="Q88" s="20">
        <v>258308</v>
      </c>
      <c r="R88" s="20">
        <v>8630</v>
      </c>
      <c r="S88" s="76" t="s">
        <v>228</v>
      </c>
      <c r="T88" s="20">
        <v>6527</v>
      </c>
      <c r="U88" s="20">
        <v>273465</v>
      </c>
      <c r="V88" s="20">
        <v>141570</v>
      </c>
      <c r="W88" s="20">
        <v>32695</v>
      </c>
      <c r="X88" s="20">
        <v>39469</v>
      </c>
      <c r="Y88" s="20">
        <v>59731</v>
      </c>
      <c r="Z88" s="20">
        <v>273465</v>
      </c>
      <c r="AA88" s="22">
        <v>19.533214285714287</v>
      </c>
      <c r="AB88" s="76" t="s">
        <v>228</v>
      </c>
      <c r="AC88" s="20">
        <v>29167</v>
      </c>
      <c r="AD88" s="20">
        <v>2249</v>
      </c>
      <c r="AE88" s="20">
        <v>8053</v>
      </c>
      <c r="AF88" s="76" t="s">
        <v>228</v>
      </c>
      <c r="AG88" s="20">
        <v>39469</v>
      </c>
      <c r="AH88" s="22">
        <v>2.8192142857142857</v>
      </c>
      <c r="AI88" s="77" t="s">
        <v>228</v>
      </c>
      <c r="AJ88" s="23">
        <v>3</v>
      </c>
      <c r="AK88" s="23">
        <v>2.5</v>
      </c>
      <c r="AL88" s="23">
        <v>5.5</v>
      </c>
      <c r="AM88" s="24">
        <v>10</v>
      </c>
      <c r="AN88" s="24">
        <v>500</v>
      </c>
      <c r="AO88" s="25" t="s">
        <v>220</v>
      </c>
      <c r="AP88" s="24">
        <v>43</v>
      </c>
      <c r="AQ88" s="16">
        <v>400</v>
      </c>
      <c r="AR88" s="16">
        <v>50</v>
      </c>
      <c r="AS88" s="26">
        <v>13</v>
      </c>
    </row>
    <row r="89" spans="1:45" ht="15.9" customHeight="1" x14ac:dyDescent="0.25">
      <c r="A89" s="14" t="s">
        <v>161</v>
      </c>
      <c r="B89" s="15" t="s">
        <v>167</v>
      </c>
      <c r="C89" s="16">
        <v>310</v>
      </c>
      <c r="D89" s="74" t="s">
        <v>228</v>
      </c>
      <c r="E89" s="74" t="s">
        <v>228</v>
      </c>
      <c r="F89" s="16">
        <v>3500</v>
      </c>
      <c r="G89" s="16">
        <v>3500</v>
      </c>
      <c r="H89" s="17">
        <v>11.290322580645162</v>
      </c>
      <c r="I89" s="74" t="s">
        <v>228</v>
      </c>
      <c r="J89" s="16">
        <v>85</v>
      </c>
      <c r="K89" s="16">
        <v>850</v>
      </c>
      <c r="L89" s="16">
        <v>6141</v>
      </c>
      <c r="M89" s="18">
        <v>19.809677419354838</v>
      </c>
      <c r="N89" s="75" t="s">
        <v>228</v>
      </c>
      <c r="O89" s="19">
        <v>37</v>
      </c>
      <c r="P89" s="19">
        <v>48</v>
      </c>
      <c r="Q89" s="20">
        <v>20130</v>
      </c>
      <c r="R89" s="20">
        <v>8630</v>
      </c>
      <c r="S89" s="76" t="s">
        <v>228</v>
      </c>
      <c r="T89" s="20">
        <v>230</v>
      </c>
      <c r="U89" s="20">
        <v>28990</v>
      </c>
      <c r="V89" s="20">
        <v>11217</v>
      </c>
      <c r="W89" s="20">
        <v>2300</v>
      </c>
      <c r="X89" s="20">
        <v>11540</v>
      </c>
      <c r="Y89" s="20">
        <v>3959</v>
      </c>
      <c r="Z89" s="20">
        <v>29016</v>
      </c>
      <c r="AA89" s="22">
        <v>93.6</v>
      </c>
      <c r="AB89" s="76" t="s">
        <v>228</v>
      </c>
      <c r="AC89" s="20">
        <v>10340</v>
      </c>
      <c r="AD89" s="20">
        <v>1200</v>
      </c>
      <c r="AE89" s="76" t="s">
        <v>228</v>
      </c>
      <c r="AF89" s="76" t="s">
        <v>228</v>
      </c>
      <c r="AG89" s="20">
        <v>11540</v>
      </c>
      <c r="AH89" s="22">
        <v>37.225806451612904</v>
      </c>
      <c r="AI89" s="77" t="s">
        <v>228</v>
      </c>
      <c r="AJ89" s="23">
        <v>0.57999999999999996</v>
      </c>
      <c r="AK89" s="23">
        <v>0.1</v>
      </c>
      <c r="AL89" s="23">
        <v>0.67999999999999994</v>
      </c>
      <c r="AM89" s="24">
        <v>2</v>
      </c>
      <c r="AN89" s="24">
        <v>50</v>
      </c>
      <c r="AO89" s="25" t="s">
        <v>221</v>
      </c>
      <c r="AP89" s="24">
        <v>23</v>
      </c>
      <c r="AQ89" s="16">
        <v>60</v>
      </c>
      <c r="AR89" s="16">
        <v>15</v>
      </c>
      <c r="AS89" s="79" t="s">
        <v>228</v>
      </c>
    </row>
    <row r="90" spans="1:45" ht="15.9" customHeight="1" x14ac:dyDescent="0.25">
      <c r="A90" s="14" t="s">
        <v>117</v>
      </c>
      <c r="B90" s="15" t="s">
        <v>118</v>
      </c>
      <c r="C90" s="16">
        <v>1400</v>
      </c>
      <c r="D90" s="16">
        <v>2516</v>
      </c>
      <c r="E90" s="16">
        <v>4313</v>
      </c>
      <c r="F90" s="16">
        <v>1103</v>
      </c>
      <c r="G90" s="16">
        <v>7932</v>
      </c>
      <c r="H90" s="17">
        <v>5.6657142857142855</v>
      </c>
      <c r="I90" s="16">
        <v>3</v>
      </c>
      <c r="J90" s="16">
        <v>120</v>
      </c>
      <c r="K90" s="16">
        <v>832</v>
      </c>
      <c r="L90" s="16">
        <v>9035</v>
      </c>
      <c r="M90" s="18">
        <v>6.4535714285714283</v>
      </c>
      <c r="N90" s="19">
        <v>63</v>
      </c>
      <c r="O90" s="75" t="s">
        <v>228</v>
      </c>
      <c r="P90" s="19">
        <v>25</v>
      </c>
      <c r="Q90" s="20">
        <v>35331</v>
      </c>
      <c r="R90" s="20">
        <v>8630</v>
      </c>
      <c r="S90" s="76" t="s">
        <v>228</v>
      </c>
      <c r="T90" s="76" t="s">
        <v>228</v>
      </c>
      <c r="U90" s="20">
        <v>43961</v>
      </c>
      <c r="V90" s="21">
        <v>16101</v>
      </c>
      <c r="W90" s="21">
        <v>5811</v>
      </c>
      <c r="X90" s="20">
        <v>7098</v>
      </c>
      <c r="Y90" s="21">
        <v>14951</v>
      </c>
      <c r="Z90" s="20">
        <v>43961</v>
      </c>
      <c r="AA90" s="22">
        <v>31.400714285714287</v>
      </c>
      <c r="AB90" s="76" t="s">
        <v>228</v>
      </c>
      <c r="AC90" s="20">
        <v>6542</v>
      </c>
      <c r="AD90" s="20">
        <v>349</v>
      </c>
      <c r="AE90" s="20">
        <v>207</v>
      </c>
      <c r="AF90" s="76" t="s">
        <v>228</v>
      </c>
      <c r="AG90" s="20">
        <v>7098</v>
      </c>
      <c r="AH90" s="22">
        <v>5.07</v>
      </c>
      <c r="AI90" s="77" t="s">
        <v>228</v>
      </c>
      <c r="AJ90" s="23">
        <v>1</v>
      </c>
      <c r="AK90" s="23">
        <v>0.1</v>
      </c>
      <c r="AL90" s="23">
        <v>1.1000000000000001</v>
      </c>
      <c r="AM90" s="24">
        <v>20</v>
      </c>
      <c r="AN90" s="24">
        <v>457</v>
      </c>
      <c r="AO90" s="25" t="s">
        <v>219</v>
      </c>
      <c r="AP90" s="24">
        <v>36</v>
      </c>
      <c r="AQ90" s="16">
        <v>138</v>
      </c>
      <c r="AR90" s="16">
        <v>20</v>
      </c>
      <c r="AS90" s="26">
        <v>63</v>
      </c>
    </row>
    <row r="91" spans="1:45" ht="15.9" customHeight="1" x14ac:dyDescent="0.25">
      <c r="A91" s="28" t="s">
        <v>119</v>
      </c>
      <c r="B91" s="29" t="s">
        <v>120</v>
      </c>
      <c r="C91" s="30">
        <v>3200</v>
      </c>
      <c r="D91" s="30">
        <v>10966</v>
      </c>
      <c r="E91" s="30">
        <v>8451</v>
      </c>
      <c r="F91" s="30">
        <v>9920</v>
      </c>
      <c r="G91" s="30">
        <v>29337</v>
      </c>
      <c r="H91" s="31">
        <v>9.1678125000000001</v>
      </c>
      <c r="I91" s="30">
        <v>1</v>
      </c>
      <c r="J91" s="30">
        <v>390</v>
      </c>
      <c r="K91" s="30">
        <v>1247</v>
      </c>
      <c r="L91" s="30">
        <v>32788</v>
      </c>
      <c r="M91" s="32">
        <v>10.24625</v>
      </c>
      <c r="N91" s="33">
        <v>1337</v>
      </c>
      <c r="O91" s="33">
        <v>25</v>
      </c>
      <c r="P91" s="33">
        <v>58</v>
      </c>
      <c r="Q91" s="34">
        <v>35331</v>
      </c>
      <c r="R91" s="34">
        <v>8630</v>
      </c>
      <c r="S91" s="84" t="s">
        <v>228</v>
      </c>
      <c r="T91" s="84" t="s">
        <v>228</v>
      </c>
      <c r="U91" s="34">
        <v>43961</v>
      </c>
      <c r="V91" s="34">
        <v>39912</v>
      </c>
      <c r="W91" s="34">
        <v>18078</v>
      </c>
      <c r="X91" s="34">
        <v>8548</v>
      </c>
      <c r="Y91" s="34">
        <v>11620</v>
      </c>
      <c r="Z91" s="34">
        <v>78158</v>
      </c>
      <c r="AA91" s="35">
        <v>24.424375000000001</v>
      </c>
      <c r="AB91" s="84" t="s">
        <v>228</v>
      </c>
      <c r="AC91" s="34">
        <v>7031</v>
      </c>
      <c r="AD91" s="34">
        <v>1517</v>
      </c>
      <c r="AE91" s="34">
        <v>0</v>
      </c>
      <c r="AF91" s="84" t="s">
        <v>228</v>
      </c>
      <c r="AG91" s="34">
        <v>8548</v>
      </c>
      <c r="AH91" s="35">
        <v>2.6712500000000001</v>
      </c>
      <c r="AI91" s="85" t="s">
        <v>228</v>
      </c>
      <c r="AJ91" s="36">
        <v>0.75</v>
      </c>
      <c r="AK91" s="36">
        <v>1.1499999999999999</v>
      </c>
      <c r="AL91" s="36">
        <v>1.9</v>
      </c>
      <c r="AM91" s="37">
        <v>2</v>
      </c>
      <c r="AN91" s="37">
        <v>240</v>
      </c>
      <c r="AO91" s="38" t="s">
        <v>220</v>
      </c>
      <c r="AP91" s="37">
        <v>37</v>
      </c>
      <c r="AQ91" s="30">
        <v>432</v>
      </c>
      <c r="AR91" s="30">
        <v>28</v>
      </c>
      <c r="AS91" s="39">
        <v>64</v>
      </c>
    </row>
    <row r="92" spans="1:45" s="41" customFormat="1" ht="15.9" customHeight="1" x14ac:dyDescent="0.25">
      <c r="A92" s="64" t="s">
        <v>226</v>
      </c>
      <c r="B92" s="86" t="s">
        <v>228</v>
      </c>
      <c r="C92" s="65">
        <f>SUBTOTAL(109,Table1[FY1988 Population])</f>
        <v>501106</v>
      </c>
      <c r="D92" s="65">
        <f>SUBTOTAL(109,Table1[FY1988 Adult Book  Circulation])</f>
        <v>641671</v>
      </c>
      <c r="E92" s="65">
        <f>SUBTOTAL(109,Table1[FY1988 Juvenile  Book Circulation])</f>
        <v>526387</v>
      </c>
      <c r="F92" s="65">
        <f>SUBTOTAL(109,Table1[FY1988 All Other  Circulation])</f>
        <v>1966600</v>
      </c>
      <c r="G92" s="65">
        <f>SUBTOTAL(109,Table1[FY1988 Total Circulation])</f>
        <v>3134658</v>
      </c>
      <c r="H92" s="65">
        <f>SUBTOTAL(109,Table1[FY1988 Circulations Per Capita])</f>
        <v>736.4648841073149</v>
      </c>
      <c r="I92" s="65">
        <f>SUBTOTAL(109,Table1[FY1988 ILLs Provided])</f>
        <v>11140</v>
      </c>
      <c r="J92" s="65">
        <f>SUBTOTAL(109,Table1[FY1988 ILLs Received])</f>
        <v>17753</v>
      </c>
      <c r="K92" s="65">
        <f>SUBTOTAL(109,Table1[FY1988 Books Added])</f>
        <v>103154</v>
      </c>
      <c r="L92" s="65">
        <f>SUBTOTAL(109,Table1[FY1988 Total Books Volumes])</f>
        <v>1577911</v>
      </c>
      <c r="M92" s="65">
        <f>SUBTOTAL(109,Table1[FY1988 Volumes Per Capita])</f>
        <v>981.81409782519415</v>
      </c>
      <c r="N92" s="65">
        <f>SUBTOTAL(109,Table1[[FY1988 Total Audio Material Volumes ]])</f>
        <v>104568</v>
      </c>
      <c r="O92" s="65">
        <f>SUBTOTAL(109,Table1[[FY1988 Total Video Material Volumes ]])</f>
        <v>4494</v>
      </c>
      <c r="P92" s="65">
        <f>SUBTOTAL(109,Table1[FY1988 Total Subscription Titles])</f>
        <v>5795</v>
      </c>
      <c r="Q92" s="65">
        <f>SUBTOTAL(109,Table1[FY1988 Total Local Government Income])</f>
        <v>14155350</v>
      </c>
      <c r="R92" s="65">
        <f>SUBTOTAL(109,Table1[FY1988 Total State Government Income])</f>
        <v>1637075</v>
      </c>
      <c r="S92" s="65">
        <f>SUBTOTAL(109,Table1[FY1988 Total Federal Government Income])</f>
        <v>310417</v>
      </c>
      <c r="T92" s="65">
        <f>SUBTOTAL(109,Table1[FY1988 Total All Other Income])</f>
        <v>371287</v>
      </c>
      <c r="U92" s="65">
        <f>SUBTOTAL(109,Table1[FY1988 Total Operating Income])</f>
        <v>16474129</v>
      </c>
      <c r="V92" s="65">
        <f>SUBTOTAL(109,Table1[FY1988 Salaries and Wages])</f>
        <v>6188055</v>
      </c>
      <c r="W92" s="65">
        <f>SUBTOTAL(109,Table1[FY1988 Benefits])</f>
        <v>2398402</v>
      </c>
      <c r="X92" s="65">
        <f>SUBTOTAL(109,Table1[FY1988 Total Collection Expenditures])</f>
        <v>1678157</v>
      </c>
      <c r="Y92" s="65">
        <f>SUBTOTAL(109,Table1[FY1988 Total Other  Expenditures])</f>
        <v>4180297</v>
      </c>
      <c r="Z92" s="65">
        <f>SUBTOTAL(109,Table1[FY1988 Total Operating  Expenditures])</f>
        <v>14444911</v>
      </c>
      <c r="AA92" s="65">
        <f>SUBTOTAL(109,Table1[FY1988 Operating  Expenditures Per Capita])</f>
        <v>2983.8247377389557</v>
      </c>
      <c r="AB92" s="65">
        <f>SUBTOTAL(109,Table1[FY1988 Capital Outlay])</f>
        <v>2229102</v>
      </c>
      <c r="AC92" s="65">
        <f>SUBTOTAL(109,Table1[FY1988 Book Expenditures])</f>
        <v>1234982</v>
      </c>
      <c r="AD92" s="65">
        <f>SUBTOTAL(109,Table1[FY1988 Subscription Expenditures])</f>
        <v>214497</v>
      </c>
      <c r="AE92" s="65">
        <f>SUBTOTAL(109,Table1[FY1988 Audiovisuals Expenditures])</f>
        <v>111681</v>
      </c>
      <c r="AF92" s="65">
        <f>SUBTOTAL(109,Table1[FY1988 Other Materials Expenditures])</f>
        <v>116167</v>
      </c>
      <c r="AG92" s="65">
        <f>SUBTOTAL(109,Table1[FY1988 Total Collection Expenditures2])</f>
        <v>1677327</v>
      </c>
      <c r="AH92" s="65">
        <f>SUBTOTAL(109,Table1[FY1988 Collection Expenditures Per Capita])</f>
        <v>796.08028367471957</v>
      </c>
      <c r="AI92" s="65">
        <f>SUBTOTAL(109,Table1[FY1988 Librarians with MLS])</f>
        <v>53.95</v>
      </c>
      <c r="AJ92" s="65">
        <f>SUBTOTAL(109,Table1[FY1988 All Other Librarians])</f>
        <v>89.950000000000017</v>
      </c>
      <c r="AK92" s="65">
        <f>SUBTOTAL(109,Table1[FY1988 All Other Paid Employees])</f>
        <v>153.69</v>
      </c>
      <c r="AL92" s="65">
        <f>SUBTOTAL(109,Table1[FY1988 Total Employees])</f>
        <v>243.64000000000004</v>
      </c>
      <c r="AM92" s="65">
        <f>SUBTOTAL(109,Table1[FY1988 Number of Volunteers])</f>
        <v>1802</v>
      </c>
      <c r="AN92" s="65">
        <f>SUBTOTAL(109,Table1[FY1988 Annual Volunteer Hours])</f>
        <v>56610</v>
      </c>
      <c r="AO92" s="65">
        <f>SUBTOTAL(109,Table1[FY1988 Type of Library Board])</f>
        <v>0</v>
      </c>
      <c r="AP92" s="65">
        <f>SUBTOTAL(109,Table1[FY1988 Hours Library Outlets Open Per Week])</f>
        <v>2384</v>
      </c>
      <c r="AQ92" s="65">
        <f>SUBTOTAL(109,Table1[FY1988 Attendance in Library Per Week])</f>
        <v>45619</v>
      </c>
      <c r="AR92" s="65">
        <f>SUBTOTAL(109,Table1[FY1988 Reference Questions Per Week])</f>
        <v>8156</v>
      </c>
      <c r="AS92" s="65">
        <f>SUBTOTAL(109,Table1[FY1988 Annual Number of Programs])</f>
        <v>5224</v>
      </c>
    </row>
    <row r="93" spans="1:45" s="41" customFormat="1" ht="15.9" customHeight="1" x14ac:dyDescent="0.25">
      <c r="A93" s="40" t="s">
        <v>227</v>
      </c>
      <c r="B93" s="87" t="s">
        <v>228</v>
      </c>
      <c r="C93" s="88" t="s">
        <v>228</v>
      </c>
      <c r="D93" s="88" t="s">
        <v>228</v>
      </c>
      <c r="E93" s="88" t="s">
        <v>228</v>
      </c>
      <c r="F93" s="88" t="s">
        <v>228</v>
      </c>
      <c r="G93" s="88" t="s">
        <v>228</v>
      </c>
      <c r="H93" s="89" t="s">
        <v>228</v>
      </c>
      <c r="I93" s="88" t="s">
        <v>228</v>
      </c>
      <c r="J93" s="88" t="s">
        <v>228</v>
      </c>
      <c r="K93" s="88" t="s">
        <v>228</v>
      </c>
      <c r="L93" s="88" t="s">
        <v>228</v>
      </c>
      <c r="M93" s="90" t="s">
        <v>228</v>
      </c>
      <c r="N93" s="91" t="s">
        <v>228</v>
      </c>
      <c r="O93" s="91" t="s">
        <v>228</v>
      </c>
      <c r="P93" s="91" t="s">
        <v>228</v>
      </c>
      <c r="Q93" s="92" t="s">
        <v>228</v>
      </c>
      <c r="R93" s="92" t="s">
        <v>228</v>
      </c>
      <c r="S93" s="92" t="s">
        <v>228</v>
      </c>
      <c r="T93" s="92" t="s">
        <v>228</v>
      </c>
      <c r="U93" s="92" t="s">
        <v>228</v>
      </c>
      <c r="V93" s="92" t="s">
        <v>228</v>
      </c>
      <c r="W93" s="92" t="s">
        <v>228</v>
      </c>
      <c r="X93" s="92" t="s">
        <v>228</v>
      </c>
      <c r="Y93" s="92" t="s">
        <v>228</v>
      </c>
      <c r="Z93" s="92" t="s">
        <v>228</v>
      </c>
      <c r="AA93" s="93" t="s">
        <v>228</v>
      </c>
      <c r="AB93" s="92" t="s">
        <v>228</v>
      </c>
      <c r="AC93" s="92" t="s">
        <v>228</v>
      </c>
      <c r="AD93" s="92" t="s">
        <v>228</v>
      </c>
      <c r="AE93" s="92" t="s">
        <v>228</v>
      </c>
      <c r="AF93" s="92" t="s">
        <v>228</v>
      </c>
      <c r="AG93" s="92" t="s">
        <v>228</v>
      </c>
      <c r="AH93" s="93" t="s">
        <v>228</v>
      </c>
      <c r="AI93" s="94" t="s">
        <v>228</v>
      </c>
      <c r="AJ93" s="94" t="s">
        <v>228</v>
      </c>
      <c r="AK93" s="94" t="s">
        <v>228</v>
      </c>
      <c r="AL93" s="94" t="s">
        <v>228</v>
      </c>
      <c r="AM93" s="95" t="s">
        <v>228</v>
      </c>
      <c r="AN93" s="95" t="s">
        <v>228</v>
      </c>
      <c r="AO93" s="96" t="s">
        <v>228</v>
      </c>
      <c r="AP93" s="95" t="s">
        <v>228</v>
      </c>
      <c r="AQ93" s="88" t="s">
        <v>228</v>
      </c>
      <c r="AR93" s="88" t="s">
        <v>228</v>
      </c>
      <c r="AS93" s="95" t="s">
        <v>228</v>
      </c>
    </row>
    <row r="94" spans="1:45" s="46" customFormat="1" ht="15.9" hidden="1" customHeight="1" x14ac:dyDescent="0.25">
      <c r="A94" s="40"/>
      <c r="B94" s="4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3"/>
      <c r="AC94" s="43"/>
      <c r="AD94" s="43"/>
      <c r="AE94" s="43"/>
      <c r="AF94" s="43"/>
      <c r="AG94" s="43"/>
      <c r="AH94" s="44"/>
      <c r="AI94" s="44"/>
      <c r="AJ94" s="44"/>
      <c r="AK94" s="44"/>
      <c r="AL94" s="44"/>
      <c r="AM94" s="45"/>
      <c r="AN94" s="45"/>
      <c r="AO94" s="45"/>
      <c r="AP94" s="45"/>
      <c r="AQ94" s="45"/>
      <c r="AR94" s="45"/>
      <c r="AS94" s="45"/>
    </row>
    <row r="95" spans="1:45" s="46" customFormat="1" ht="15.9" hidden="1" customHeight="1" x14ac:dyDescent="0.25">
      <c r="C95" s="47"/>
      <c r="D95" s="47"/>
      <c r="E95" s="47"/>
      <c r="F95" s="47"/>
      <c r="G95" s="47"/>
      <c r="H95" s="48"/>
      <c r="I95" s="47"/>
      <c r="J95" s="47"/>
      <c r="K95" s="47"/>
      <c r="L95" s="47"/>
      <c r="M95" s="49"/>
      <c r="N95" s="50"/>
      <c r="O95" s="50"/>
      <c r="P95" s="50"/>
      <c r="AA95" s="51"/>
      <c r="AH95" s="51"/>
      <c r="AM95" s="52"/>
      <c r="AN95" s="52"/>
      <c r="AO95" s="53"/>
      <c r="AP95" s="52"/>
      <c r="AQ95" s="47"/>
      <c r="AR95" s="47"/>
      <c r="AS95" s="52"/>
    </row>
    <row r="96" spans="1:45" s="46" customFormat="1" ht="15.9" hidden="1" customHeight="1" x14ac:dyDescent="0.25">
      <c r="C96" s="47"/>
      <c r="D96" s="47"/>
      <c r="E96" s="47"/>
      <c r="F96" s="47"/>
      <c r="G96" s="47"/>
      <c r="H96" s="48"/>
      <c r="I96" s="47"/>
      <c r="J96" s="47"/>
      <c r="K96" s="47"/>
      <c r="L96" s="47"/>
      <c r="M96" s="49"/>
      <c r="N96" s="50"/>
      <c r="O96" s="50"/>
      <c r="P96" s="50"/>
      <c r="AA96" s="51"/>
      <c r="AH96" s="51"/>
      <c r="AM96" s="52"/>
      <c r="AN96" s="52"/>
      <c r="AO96" s="53"/>
      <c r="AP96" s="52"/>
      <c r="AQ96" s="47"/>
      <c r="AR96" s="47"/>
      <c r="AS96" s="52"/>
    </row>
    <row r="97" spans="3:45" s="46" customFormat="1" ht="15.9" hidden="1" customHeight="1" x14ac:dyDescent="0.25">
      <c r="C97" s="47"/>
      <c r="D97" s="47"/>
      <c r="E97" s="47"/>
      <c r="F97" s="47"/>
      <c r="G97" s="47"/>
      <c r="H97" s="48"/>
      <c r="I97" s="47"/>
      <c r="J97" s="47"/>
      <c r="K97" s="47"/>
      <c r="L97" s="47"/>
      <c r="M97" s="49"/>
      <c r="N97" s="50"/>
      <c r="O97" s="50"/>
      <c r="P97" s="50"/>
      <c r="AA97" s="51"/>
      <c r="AH97" s="51"/>
      <c r="AM97" s="52"/>
      <c r="AN97" s="52"/>
      <c r="AO97" s="53"/>
      <c r="AP97" s="52"/>
      <c r="AQ97" s="47"/>
      <c r="AR97" s="47"/>
      <c r="AS97" s="52"/>
    </row>
    <row r="98" spans="3:45" s="46" customFormat="1" ht="15.9" hidden="1" customHeight="1" x14ac:dyDescent="0.25">
      <c r="C98" s="47"/>
      <c r="D98" s="47"/>
      <c r="E98" s="47"/>
      <c r="F98" s="47"/>
      <c r="G98" s="47"/>
      <c r="H98" s="48"/>
      <c r="I98" s="47"/>
      <c r="J98" s="47"/>
      <c r="K98" s="47"/>
      <c r="L98" s="47"/>
      <c r="M98" s="49"/>
      <c r="N98" s="50"/>
      <c r="O98" s="50"/>
      <c r="P98" s="50"/>
      <c r="AA98" s="51"/>
      <c r="AH98" s="51"/>
      <c r="AM98" s="52"/>
      <c r="AN98" s="52"/>
      <c r="AO98" s="53"/>
      <c r="AP98" s="52"/>
      <c r="AQ98" s="47"/>
      <c r="AR98" s="47"/>
      <c r="AS98" s="52"/>
    </row>
    <row r="99" spans="3:45" s="46" customFormat="1" ht="15.9" hidden="1" customHeight="1" x14ac:dyDescent="0.25">
      <c r="C99" s="47"/>
      <c r="D99" s="47"/>
      <c r="E99" s="47"/>
      <c r="F99" s="47"/>
      <c r="G99" s="47"/>
      <c r="H99" s="48"/>
      <c r="I99" s="47"/>
      <c r="J99" s="47"/>
      <c r="K99" s="47"/>
      <c r="L99" s="47"/>
      <c r="M99" s="49"/>
      <c r="N99" s="50"/>
      <c r="O99" s="50"/>
      <c r="P99" s="50"/>
      <c r="AA99" s="51"/>
      <c r="AH99" s="51"/>
      <c r="AM99" s="52"/>
      <c r="AN99" s="52"/>
      <c r="AO99" s="53"/>
      <c r="AP99" s="52"/>
      <c r="AQ99" s="47"/>
      <c r="AR99" s="47"/>
      <c r="AS99" s="52"/>
    </row>
    <row r="100" spans="3:45" s="46" customFormat="1" ht="15.9" hidden="1" customHeight="1" x14ac:dyDescent="0.25">
      <c r="C100" s="47"/>
      <c r="D100" s="47"/>
      <c r="E100" s="47"/>
      <c r="F100" s="47"/>
      <c r="G100" s="47"/>
      <c r="H100" s="48"/>
      <c r="I100" s="47"/>
      <c r="J100" s="47"/>
      <c r="K100" s="47"/>
      <c r="L100" s="47"/>
      <c r="M100" s="49"/>
      <c r="N100" s="50"/>
      <c r="O100" s="50"/>
      <c r="P100" s="50"/>
      <c r="AA100" s="51"/>
      <c r="AH100" s="51"/>
      <c r="AM100" s="52"/>
      <c r="AN100" s="52"/>
      <c r="AO100" s="53"/>
      <c r="AP100" s="52"/>
      <c r="AQ100" s="47"/>
      <c r="AR100" s="47"/>
      <c r="AS100" s="52"/>
    </row>
    <row r="101" spans="3:45" s="46" customFormat="1" ht="15.9" hidden="1" customHeight="1" x14ac:dyDescent="0.25">
      <c r="C101" s="47"/>
      <c r="D101" s="47"/>
      <c r="E101" s="47"/>
      <c r="F101" s="47"/>
      <c r="G101" s="47"/>
      <c r="H101" s="48"/>
      <c r="I101" s="47"/>
      <c r="J101" s="47"/>
      <c r="K101" s="47"/>
      <c r="L101" s="47"/>
      <c r="M101" s="49"/>
      <c r="N101" s="50"/>
      <c r="O101" s="50"/>
      <c r="P101" s="50"/>
      <c r="AA101" s="51"/>
      <c r="AH101" s="51"/>
      <c r="AM101" s="52"/>
      <c r="AN101" s="52"/>
      <c r="AO101" s="53"/>
      <c r="AP101" s="52"/>
      <c r="AQ101" s="47"/>
      <c r="AR101" s="47"/>
      <c r="AS101" s="52"/>
    </row>
    <row r="102" spans="3:45" s="46" customFormat="1" ht="15.9" hidden="1" customHeight="1" x14ac:dyDescent="0.25">
      <c r="C102" s="47"/>
      <c r="D102" s="47"/>
      <c r="E102" s="47"/>
      <c r="F102" s="47"/>
      <c r="G102" s="47"/>
      <c r="H102" s="48"/>
      <c r="I102" s="47"/>
      <c r="J102" s="47"/>
      <c r="K102" s="47"/>
      <c r="L102" s="47"/>
      <c r="M102" s="49"/>
      <c r="N102" s="50"/>
      <c r="O102" s="50"/>
      <c r="P102" s="50"/>
      <c r="AA102" s="51"/>
      <c r="AH102" s="51"/>
      <c r="AM102" s="52"/>
      <c r="AN102" s="52"/>
      <c r="AO102" s="53"/>
      <c r="AP102" s="52"/>
      <c r="AQ102" s="47"/>
      <c r="AR102" s="47"/>
      <c r="AS102" s="52"/>
    </row>
    <row r="103" spans="3:45" s="46" customFormat="1" ht="15.9" hidden="1" customHeight="1" x14ac:dyDescent="0.25">
      <c r="C103" s="47"/>
      <c r="D103" s="47"/>
      <c r="E103" s="47"/>
      <c r="F103" s="47"/>
      <c r="G103" s="47"/>
      <c r="H103" s="48"/>
      <c r="I103" s="47"/>
      <c r="J103" s="47"/>
      <c r="K103" s="47"/>
      <c r="L103" s="47"/>
      <c r="M103" s="49"/>
      <c r="N103" s="50"/>
      <c r="O103" s="50"/>
      <c r="P103" s="50"/>
      <c r="AA103" s="51"/>
      <c r="AH103" s="51"/>
      <c r="AM103" s="52"/>
      <c r="AN103" s="52"/>
      <c r="AO103" s="53"/>
      <c r="AP103" s="52"/>
      <c r="AQ103" s="47"/>
      <c r="AR103" s="47"/>
      <c r="AS103" s="52"/>
    </row>
    <row r="104" spans="3:45" s="46" customFormat="1" ht="15.9" hidden="1" customHeight="1" x14ac:dyDescent="0.25">
      <c r="C104" s="47"/>
      <c r="D104" s="47"/>
      <c r="E104" s="47"/>
      <c r="F104" s="47"/>
      <c r="G104" s="47"/>
      <c r="H104" s="48"/>
      <c r="I104" s="47"/>
      <c r="J104" s="47"/>
      <c r="K104" s="47"/>
      <c r="L104" s="47"/>
      <c r="M104" s="49"/>
      <c r="N104" s="50"/>
      <c r="O104" s="50"/>
      <c r="P104" s="50"/>
      <c r="AA104" s="51"/>
      <c r="AH104" s="51"/>
      <c r="AM104" s="52"/>
      <c r="AN104" s="52"/>
      <c r="AO104" s="53"/>
      <c r="AP104" s="52"/>
      <c r="AQ104" s="47"/>
      <c r="AR104" s="47"/>
      <c r="AS104" s="52"/>
    </row>
    <row r="105" spans="3:45" s="46" customFormat="1" ht="15.9" hidden="1" customHeight="1" x14ac:dyDescent="0.25">
      <c r="C105" s="47"/>
      <c r="D105" s="47"/>
      <c r="E105" s="47"/>
      <c r="F105" s="47"/>
      <c r="G105" s="47"/>
      <c r="H105" s="48"/>
      <c r="I105" s="47"/>
      <c r="J105" s="47"/>
      <c r="K105" s="47"/>
      <c r="L105" s="47"/>
      <c r="M105" s="49"/>
      <c r="N105" s="50"/>
      <c r="O105" s="50"/>
      <c r="P105" s="50"/>
      <c r="AA105" s="51"/>
      <c r="AH105" s="51"/>
      <c r="AM105" s="52"/>
      <c r="AN105" s="52"/>
      <c r="AO105" s="53"/>
      <c r="AP105" s="52"/>
      <c r="AQ105" s="47"/>
      <c r="AR105" s="47"/>
      <c r="AS105" s="52"/>
    </row>
    <row r="106" spans="3:45" s="46" customFormat="1" ht="15.9" hidden="1" customHeight="1" x14ac:dyDescent="0.25">
      <c r="C106" s="47"/>
      <c r="D106" s="47"/>
      <c r="E106" s="47"/>
      <c r="F106" s="47"/>
      <c r="G106" s="47"/>
      <c r="H106" s="48"/>
      <c r="I106" s="47"/>
      <c r="J106" s="47"/>
      <c r="K106" s="47"/>
      <c r="L106" s="47"/>
      <c r="M106" s="49"/>
      <c r="N106" s="50"/>
      <c r="O106" s="50"/>
      <c r="P106" s="50"/>
      <c r="AA106" s="51"/>
      <c r="AH106" s="51"/>
      <c r="AM106" s="52"/>
      <c r="AN106" s="52"/>
      <c r="AO106" s="53"/>
      <c r="AP106" s="52"/>
      <c r="AQ106" s="47"/>
      <c r="AR106" s="47"/>
      <c r="AS106" s="52"/>
    </row>
    <row r="107" spans="3:45" s="46" customFormat="1" ht="15.9" hidden="1" customHeight="1" x14ac:dyDescent="0.25">
      <c r="C107" s="47"/>
      <c r="D107" s="47"/>
      <c r="E107" s="47"/>
      <c r="F107" s="47"/>
      <c r="G107" s="47"/>
      <c r="H107" s="48"/>
      <c r="I107" s="47"/>
      <c r="J107" s="47"/>
      <c r="K107" s="47"/>
      <c r="L107" s="47"/>
      <c r="M107" s="49"/>
      <c r="N107" s="50"/>
      <c r="O107" s="50"/>
      <c r="P107" s="50"/>
      <c r="AA107" s="51"/>
      <c r="AH107" s="51"/>
      <c r="AM107" s="52"/>
      <c r="AN107" s="52"/>
      <c r="AO107" s="53"/>
      <c r="AP107" s="52"/>
      <c r="AQ107" s="47"/>
      <c r="AR107" s="47"/>
      <c r="AS107" s="52"/>
    </row>
    <row r="108" spans="3:45" s="46" customFormat="1" ht="15.9" hidden="1" customHeight="1" x14ac:dyDescent="0.25">
      <c r="C108" s="47"/>
      <c r="D108" s="47"/>
      <c r="E108" s="47"/>
      <c r="F108" s="47"/>
      <c r="G108" s="47"/>
      <c r="H108" s="48"/>
      <c r="I108" s="47"/>
      <c r="J108" s="47"/>
      <c r="K108" s="47"/>
      <c r="L108" s="47"/>
      <c r="M108" s="49"/>
      <c r="N108" s="50"/>
      <c r="O108" s="50"/>
      <c r="P108" s="50"/>
      <c r="AA108" s="51"/>
      <c r="AH108" s="51"/>
      <c r="AM108" s="52"/>
      <c r="AN108" s="52"/>
      <c r="AO108" s="53"/>
      <c r="AP108" s="52"/>
      <c r="AQ108" s="47"/>
      <c r="AR108" s="47"/>
      <c r="AS108" s="52"/>
    </row>
    <row r="109" spans="3:45" s="46" customFormat="1" ht="15.9" hidden="1" customHeight="1" x14ac:dyDescent="0.25">
      <c r="C109" s="47"/>
      <c r="D109" s="47"/>
      <c r="E109" s="47"/>
      <c r="F109" s="47"/>
      <c r="G109" s="47"/>
      <c r="H109" s="48"/>
      <c r="I109" s="47"/>
      <c r="J109" s="47"/>
      <c r="K109" s="47"/>
      <c r="L109" s="47"/>
      <c r="M109" s="49"/>
      <c r="N109" s="50"/>
      <c r="O109" s="50"/>
      <c r="P109" s="50"/>
      <c r="AA109" s="51"/>
      <c r="AH109" s="51"/>
      <c r="AM109" s="52"/>
      <c r="AN109" s="52"/>
      <c r="AO109" s="53"/>
      <c r="AP109" s="52"/>
      <c r="AQ109" s="47"/>
      <c r="AR109" s="47"/>
      <c r="AS109" s="52"/>
    </row>
    <row r="110" spans="3:45" s="46" customFormat="1" ht="15.9" hidden="1" customHeight="1" x14ac:dyDescent="0.25">
      <c r="C110" s="47"/>
      <c r="D110" s="47"/>
      <c r="E110" s="47"/>
      <c r="F110" s="47"/>
      <c r="G110" s="47"/>
      <c r="H110" s="48"/>
      <c r="I110" s="47"/>
      <c r="J110" s="47"/>
      <c r="K110" s="47"/>
      <c r="L110" s="47"/>
      <c r="M110" s="49"/>
      <c r="N110" s="50"/>
      <c r="O110" s="50"/>
      <c r="P110" s="50"/>
      <c r="AA110" s="51"/>
      <c r="AH110" s="51"/>
      <c r="AM110" s="52"/>
      <c r="AN110" s="52"/>
      <c r="AO110" s="53"/>
      <c r="AP110" s="52"/>
      <c r="AQ110" s="47"/>
      <c r="AR110" s="47"/>
      <c r="AS110" s="52"/>
    </row>
    <row r="111" spans="3:45" s="46" customFormat="1" ht="15.9" hidden="1" customHeight="1" x14ac:dyDescent="0.25">
      <c r="C111" s="47"/>
      <c r="D111" s="47"/>
      <c r="E111" s="47"/>
      <c r="F111" s="47"/>
      <c r="G111" s="47"/>
      <c r="H111" s="48"/>
      <c r="I111" s="47"/>
      <c r="J111" s="47"/>
      <c r="K111" s="47"/>
      <c r="L111" s="47"/>
      <c r="M111" s="49"/>
      <c r="N111" s="50"/>
      <c r="O111" s="50"/>
      <c r="P111" s="50"/>
      <c r="AA111" s="51"/>
      <c r="AH111" s="51"/>
      <c r="AM111" s="52"/>
      <c r="AN111" s="52"/>
      <c r="AO111" s="53"/>
      <c r="AP111" s="52"/>
      <c r="AQ111" s="47"/>
      <c r="AR111" s="47"/>
      <c r="AS111" s="52"/>
    </row>
    <row r="112" spans="3:45" s="46" customFormat="1" ht="15.9" hidden="1" customHeight="1" x14ac:dyDescent="0.25">
      <c r="C112" s="47"/>
      <c r="D112" s="47"/>
      <c r="E112" s="47"/>
      <c r="F112" s="47"/>
      <c r="G112" s="47"/>
      <c r="H112" s="48"/>
      <c r="I112" s="47"/>
      <c r="J112" s="47"/>
      <c r="K112" s="47"/>
      <c r="L112" s="47"/>
      <c r="M112" s="49"/>
      <c r="N112" s="50"/>
      <c r="O112" s="50"/>
      <c r="P112" s="50"/>
      <c r="AA112" s="51"/>
      <c r="AH112" s="51"/>
      <c r="AM112" s="52"/>
      <c r="AN112" s="52"/>
      <c r="AO112" s="53"/>
      <c r="AP112" s="52"/>
      <c r="AQ112" s="47"/>
      <c r="AR112" s="47"/>
      <c r="AS112" s="52"/>
    </row>
    <row r="113" spans="3:45" s="46" customFormat="1" ht="15.9" hidden="1" customHeight="1" x14ac:dyDescent="0.25">
      <c r="C113" s="47"/>
      <c r="D113" s="47"/>
      <c r="E113" s="47"/>
      <c r="F113" s="47"/>
      <c r="G113" s="47"/>
      <c r="H113" s="48"/>
      <c r="I113" s="47"/>
      <c r="J113" s="47"/>
      <c r="K113" s="47"/>
      <c r="L113" s="47"/>
      <c r="M113" s="49"/>
      <c r="N113" s="50"/>
      <c r="O113" s="50"/>
      <c r="P113" s="50"/>
      <c r="AA113" s="51"/>
      <c r="AH113" s="51"/>
      <c r="AM113" s="52"/>
      <c r="AN113" s="52"/>
      <c r="AO113" s="53"/>
      <c r="AP113" s="52"/>
      <c r="AQ113" s="47"/>
      <c r="AR113" s="47"/>
      <c r="AS113" s="52"/>
    </row>
    <row r="114" spans="3:45" s="46" customFormat="1" ht="15.9" hidden="1" customHeight="1" x14ac:dyDescent="0.25">
      <c r="C114" s="47"/>
      <c r="D114" s="47"/>
      <c r="E114" s="47"/>
      <c r="F114" s="47"/>
      <c r="G114" s="47"/>
      <c r="H114" s="48"/>
      <c r="I114" s="47"/>
      <c r="J114" s="47"/>
      <c r="K114" s="47"/>
      <c r="L114" s="47"/>
      <c r="M114" s="49"/>
      <c r="N114" s="50"/>
      <c r="O114" s="50"/>
      <c r="P114" s="50"/>
      <c r="AA114" s="51"/>
      <c r="AH114" s="51"/>
      <c r="AM114" s="52"/>
      <c r="AN114" s="52"/>
      <c r="AO114" s="53"/>
      <c r="AP114" s="52"/>
      <c r="AQ114" s="47"/>
      <c r="AR114" s="47"/>
      <c r="AS114" s="52"/>
    </row>
    <row r="115" spans="3:45" s="46" customFormat="1" ht="15.9" hidden="1" customHeight="1" x14ac:dyDescent="0.25">
      <c r="C115" s="47"/>
      <c r="D115" s="47"/>
      <c r="E115" s="47"/>
      <c r="F115" s="47"/>
      <c r="G115" s="47"/>
      <c r="H115" s="48"/>
      <c r="I115" s="47"/>
      <c r="J115" s="47"/>
      <c r="K115" s="47"/>
      <c r="L115" s="47"/>
      <c r="M115" s="49"/>
      <c r="N115" s="50"/>
      <c r="O115" s="50"/>
      <c r="P115" s="50"/>
      <c r="AA115" s="51"/>
      <c r="AH115" s="51"/>
      <c r="AM115" s="52"/>
      <c r="AN115" s="52"/>
      <c r="AO115" s="53"/>
      <c r="AP115" s="52"/>
      <c r="AQ115" s="47"/>
      <c r="AR115" s="47"/>
      <c r="AS115" s="52"/>
    </row>
    <row r="116" spans="3:45" s="46" customFormat="1" ht="15.9" hidden="1" customHeight="1" x14ac:dyDescent="0.25">
      <c r="C116" s="47"/>
      <c r="D116" s="47"/>
      <c r="E116" s="47"/>
      <c r="F116" s="47"/>
      <c r="G116" s="47"/>
      <c r="H116" s="48"/>
      <c r="I116" s="47"/>
      <c r="J116" s="47"/>
      <c r="K116" s="47"/>
      <c r="L116" s="47"/>
      <c r="M116" s="49"/>
      <c r="N116" s="50"/>
      <c r="O116" s="50"/>
      <c r="P116" s="50"/>
      <c r="AA116" s="51"/>
      <c r="AH116" s="51"/>
      <c r="AM116" s="52"/>
      <c r="AN116" s="52"/>
      <c r="AO116" s="53"/>
      <c r="AP116" s="52"/>
      <c r="AQ116" s="47"/>
      <c r="AR116" s="47"/>
      <c r="AS116" s="52"/>
    </row>
    <row r="117" spans="3:45" s="46" customFormat="1" ht="15.9" hidden="1" customHeight="1" x14ac:dyDescent="0.25">
      <c r="C117" s="47"/>
      <c r="D117" s="47"/>
      <c r="E117" s="47"/>
      <c r="F117" s="47"/>
      <c r="G117" s="47"/>
      <c r="H117" s="48"/>
      <c r="I117" s="47"/>
      <c r="J117" s="47"/>
      <c r="K117" s="47"/>
      <c r="L117" s="47"/>
      <c r="M117" s="49"/>
      <c r="N117" s="50"/>
      <c r="O117" s="50"/>
      <c r="P117" s="50"/>
      <c r="AA117" s="51"/>
      <c r="AH117" s="51"/>
      <c r="AM117" s="52"/>
      <c r="AN117" s="52"/>
      <c r="AO117" s="53"/>
      <c r="AP117" s="52"/>
      <c r="AQ117" s="47"/>
      <c r="AR117" s="47"/>
      <c r="AS117" s="52"/>
    </row>
    <row r="118" spans="3:45" s="46" customFormat="1" ht="15.9" hidden="1" customHeight="1" x14ac:dyDescent="0.25">
      <c r="C118" s="47"/>
      <c r="D118" s="47"/>
      <c r="E118" s="47"/>
      <c r="F118" s="47"/>
      <c r="G118" s="47"/>
      <c r="H118" s="48"/>
      <c r="I118" s="47"/>
      <c r="J118" s="47"/>
      <c r="K118" s="47"/>
      <c r="L118" s="47"/>
      <c r="M118" s="49"/>
      <c r="N118" s="50"/>
      <c r="O118" s="50"/>
      <c r="P118" s="50"/>
      <c r="AA118" s="51"/>
      <c r="AH118" s="51"/>
      <c r="AM118" s="52"/>
      <c r="AN118" s="52"/>
      <c r="AO118" s="53"/>
      <c r="AP118" s="52"/>
      <c r="AQ118" s="47"/>
      <c r="AR118" s="47"/>
      <c r="AS118" s="52"/>
    </row>
    <row r="119" spans="3:45" s="46" customFormat="1" ht="15.9" hidden="1" customHeight="1" x14ac:dyDescent="0.25">
      <c r="C119" s="47"/>
      <c r="D119" s="47"/>
      <c r="E119" s="47"/>
      <c r="F119" s="47"/>
      <c r="G119" s="47"/>
      <c r="H119" s="48"/>
      <c r="I119" s="47"/>
      <c r="J119" s="47"/>
      <c r="K119" s="47"/>
      <c r="L119" s="47"/>
      <c r="M119" s="49"/>
      <c r="N119" s="50"/>
      <c r="O119" s="50"/>
      <c r="P119" s="50"/>
      <c r="AA119" s="51"/>
      <c r="AH119" s="51"/>
      <c r="AM119" s="52"/>
      <c r="AN119" s="52"/>
      <c r="AO119" s="53"/>
      <c r="AP119" s="52"/>
      <c r="AQ119" s="47"/>
      <c r="AR119" s="47"/>
      <c r="AS119" s="52"/>
    </row>
    <row r="120" spans="3:45" s="46" customFormat="1" ht="15.9" hidden="1" customHeight="1" x14ac:dyDescent="0.25">
      <c r="C120" s="47"/>
      <c r="D120" s="47"/>
      <c r="E120" s="47"/>
      <c r="F120" s="47"/>
      <c r="G120" s="47"/>
      <c r="H120" s="48"/>
      <c r="I120" s="47"/>
      <c r="J120" s="47"/>
      <c r="K120" s="47"/>
      <c r="L120" s="47"/>
      <c r="M120" s="49"/>
      <c r="N120" s="50"/>
      <c r="O120" s="50"/>
      <c r="P120" s="50"/>
      <c r="AA120" s="51"/>
      <c r="AH120" s="51"/>
      <c r="AM120" s="52"/>
      <c r="AN120" s="52"/>
      <c r="AO120" s="53"/>
      <c r="AP120" s="52"/>
      <c r="AQ120" s="47"/>
      <c r="AR120" s="47"/>
      <c r="AS120" s="52"/>
    </row>
    <row r="121" spans="3:45" s="46" customFormat="1" ht="15.9" hidden="1" customHeight="1" x14ac:dyDescent="0.25">
      <c r="C121" s="47"/>
      <c r="D121" s="47"/>
      <c r="E121" s="47"/>
      <c r="F121" s="47"/>
      <c r="G121" s="47"/>
      <c r="H121" s="48"/>
      <c r="I121" s="47"/>
      <c r="J121" s="47"/>
      <c r="K121" s="47"/>
      <c r="L121" s="47"/>
      <c r="M121" s="49"/>
      <c r="N121" s="50"/>
      <c r="O121" s="50"/>
      <c r="P121" s="50"/>
      <c r="AA121" s="51"/>
      <c r="AH121" s="51"/>
      <c r="AM121" s="52"/>
      <c r="AN121" s="52"/>
      <c r="AO121" s="53"/>
      <c r="AP121" s="52"/>
      <c r="AQ121" s="47"/>
      <c r="AR121" s="47"/>
      <c r="AS121" s="52"/>
    </row>
    <row r="122" spans="3:45" s="46" customFormat="1" ht="15.9" hidden="1" customHeight="1" x14ac:dyDescent="0.25">
      <c r="C122" s="47"/>
      <c r="D122" s="47"/>
      <c r="E122" s="47"/>
      <c r="F122" s="47"/>
      <c r="G122" s="47"/>
      <c r="H122" s="48"/>
      <c r="I122" s="47"/>
      <c r="J122" s="47"/>
      <c r="K122" s="47"/>
      <c r="L122" s="47"/>
      <c r="M122" s="49"/>
      <c r="N122" s="50"/>
      <c r="O122" s="50"/>
      <c r="P122" s="50"/>
      <c r="AA122" s="51"/>
      <c r="AH122" s="51"/>
      <c r="AM122" s="52"/>
      <c r="AN122" s="52"/>
      <c r="AO122" s="53"/>
      <c r="AP122" s="52"/>
      <c r="AQ122" s="47"/>
      <c r="AR122" s="47"/>
      <c r="AS122" s="52"/>
    </row>
    <row r="123" spans="3:45" s="46" customFormat="1" ht="15.9" hidden="1" customHeight="1" x14ac:dyDescent="0.25">
      <c r="C123" s="47"/>
      <c r="D123" s="47"/>
      <c r="E123" s="47"/>
      <c r="F123" s="47"/>
      <c r="G123" s="47"/>
      <c r="H123" s="48"/>
      <c r="I123" s="47"/>
      <c r="J123" s="47"/>
      <c r="K123" s="47"/>
      <c r="L123" s="47"/>
      <c r="M123" s="49"/>
      <c r="N123" s="50"/>
      <c r="O123" s="50"/>
      <c r="P123" s="50"/>
      <c r="AA123" s="51"/>
      <c r="AH123" s="51"/>
      <c r="AM123" s="52"/>
      <c r="AN123" s="52"/>
      <c r="AO123" s="53"/>
      <c r="AP123" s="52"/>
      <c r="AQ123" s="47"/>
      <c r="AR123" s="47"/>
      <c r="AS123" s="52"/>
    </row>
    <row r="124" spans="3:45" s="46" customFormat="1" ht="15.9" hidden="1" customHeight="1" x14ac:dyDescent="0.25">
      <c r="C124" s="47"/>
      <c r="D124" s="47"/>
      <c r="E124" s="47"/>
      <c r="F124" s="47"/>
      <c r="G124" s="47"/>
      <c r="H124" s="48"/>
      <c r="I124" s="47"/>
      <c r="J124" s="47"/>
      <c r="K124" s="47"/>
      <c r="L124" s="47"/>
      <c r="M124" s="49"/>
      <c r="N124" s="50"/>
      <c r="O124" s="50"/>
      <c r="P124" s="50"/>
      <c r="AA124" s="51"/>
      <c r="AH124" s="51"/>
      <c r="AM124" s="52"/>
      <c r="AN124" s="52"/>
      <c r="AO124" s="53"/>
      <c r="AP124" s="52"/>
      <c r="AQ124" s="47"/>
      <c r="AR124" s="47"/>
      <c r="AS124" s="52"/>
    </row>
    <row r="125" spans="3:45" s="46" customFormat="1" ht="15.9" hidden="1" customHeight="1" x14ac:dyDescent="0.25">
      <c r="C125" s="47"/>
      <c r="D125" s="47"/>
      <c r="E125" s="47"/>
      <c r="F125" s="47"/>
      <c r="G125" s="47"/>
      <c r="H125" s="48"/>
      <c r="I125" s="47"/>
      <c r="J125" s="47"/>
      <c r="K125" s="47"/>
      <c r="L125" s="47"/>
      <c r="M125" s="49"/>
      <c r="N125" s="50"/>
      <c r="O125" s="50"/>
      <c r="P125" s="50"/>
      <c r="AA125" s="51"/>
      <c r="AH125" s="51"/>
      <c r="AM125" s="52"/>
      <c r="AN125" s="52"/>
      <c r="AO125" s="53"/>
      <c r="AP125" s="52"/>
      <c r="AQ125" s="47"/>
      <c r="AR125" s="47"/>
      <c r="AS125" s="52"/>
    </row>
    <row r="126" spans="3:45" s="46" customFormat="1" ht="15.9" hidden="1" customHeight="1" x14ac:dyDescent="0.25">
      <c r="C126" s="47"/>
      <c r="D126" s="47"/>
      <c r="E126" s="47"/>
      <c r="F126" s="47"/>
      <c r="G126" s="47"/>
      <c r="H126" s="48"/>
      <c r="I126" s="47"/>
      <c r="J126" s="47"/>
      <c r="K126" s="47"/>
      <c r="L126" s="47"/>
      <c r="M126" s="49"/>
      <c r="N126" s="50"/>
      <c r="O126" s="50"/>
      <c r="P126" s="50"/>
      <c r="AA126" s="51"/>
      <c r="AH126" s="51"/>
      <c r="AM126" s="52"/>
      <c r="AN126" s="52"/>
      <c r="AO126" s="53"/>
      <c r="AP126" s="52"/>
      <c r="AQ126" s="47"/>
      <c r="AR126" s="47"/>
      <c r="AS126" s="52"/>
    </row>
    <row r="127" spans="3:45" s="46" customFormat="1" ht="15.9" hidden="1" customHeight="1" x14ac:dyDescent="0.25">
      <c r="C127" s="47"/>
      <c r="D127" s="47"/>
      <c r="E127" s="47"/>
      <c r="F127" s="47"/>
      <c r="G127" s="47"/>
      <c r="H127" s="48"/>
      <c r="I127" s="47"/>
      <c r="J127" s="47"/>
      <c r="K127" s="47"/>
      <c r="L127" s="47"/>
      <c r="M127" s="49"/>
      <c r="N127" s="50"/>
      <c r="O127" s="50"/>
      <c r="P127" s="50"/>
      <c r="AA127" s="51"/>
      <c r="AH127" s="51"/>
      <c r="AM127" s="52"/>
      <c r="AN127" s="52"/>
      <c r="AO127" s="53"/>
      <c r="AP127" s="52"/>
      <c r="AQ127" s="47"/>
      <c r="AR127" s="47"/>
      <c r="AS127" s="52"/>
    </row>
    <row r="128" spans="3:45" s="46" customFormat="1" ht="15.9" hidden="1" customHeight="1" x14ac:dyDescent="0.25">
      <c r="C128" s="47"/>
      <c r="D128" s="47"/>
      <c r="E128" s="47"/>
      <c r="F128" s="47"/>
      <c r="G128" s="47"/>
      <c r="H128" s="48"/>
      <c r="I128" s="47"/>
      <c r="J128" s="47"/>
      <c r="K128" s="47"/>
      <c r="L128" s="47"/>
      <c r="M128" s="49"/>
      <c r="N128" s="50"/>
      <c r="O128" s="50"/>
      <c r="P128" s="50"/>
      <c r="AA128" s="51"/>
      <c r="AH128" s="51"/>
      <c r="AM128" s="52"/>
      <c r="AN128" s="52"/>
      <c r="AO128" s="53"/>
      <c r="AP128" s="52"/>
      <c r="AQ128" s="47"/>
      <c r="AR128" s="47"/>
      <c r="AS128" s="52"/>
    </row>
    <row r="129" spans="3:45" s="46" customFormat="1" ht="15.9" hidden="1" customHeight="1" x14ac:dyDescent="0.25">
      <c r="C129" s="47"/>
      <c r="D129" s="47"/>
      <c r="E129" s="47"/>
      <c r="F129" s="47"/>
      <c r="G129" s="47"/>
      <c r="H129" s="48"/>
      <c r="I129" s="47"/>
      <c r="J129" s="47"/>
      <c r="K129" s="47"/>
      <c r="L129" s="47"/>
      <c r="M129" s="49"/>
      <c r="N129" s="50"/>
      <c r="O129" s="50"/>
      <c r="P129" s="50"/>
      <c r="AA129" s="51"/>
      <c r="AH129" s="51"/>
      <c r="AM129" s="52"/>
      <c r="AN129" s="52"/>
      <c r="AO129" s="53"/>
      <c r="AP129" s="52"/>
      <c r="AQ129" s="47"/>
      <c r="AR129" s="47"/>
      <c r="AS129" s="52"/>
    </row>
    <row r="130" spans="3:45" s="46" customFormat="1" ht="15.9" hidden="1" customHeight="1" x14ac:dyDescent="0.25">
      <c r="C130" s="47"/>
      <c r="D130" s="47"/>
      <c r="E130" s="47"/>
      <c r="F130" s="47"/>
      <c r="G130" s="47"/>
      <c r="H130" s="48"/>
      <c r="I130" s="47"/>
      <c r="J130" s="47"/>
      <c r="K130" s="47"/>
      <c r="L130" s="47"/>
      <c r="M130" s="49"/>
      <c r="N130" s="50"/>
      <c r="O130" s="50"/>
      <c r="P130" s="50"/>
      <c r="AA130" s="51"/>
      <c r="AH130" s="51"/>
      <c r="AM130" s="52"/>
      <c r="AN130" s="52"/>
      <c r="AO130" s="53"/>
      <c r="AP130" s="52"/>
      <c r="AQ130" s="47"/>
      <c r="AR130" s="47"/>
      <c r="AS130" s="52"/>
    </row>
    <row r="131" spans="3:45" s="46" customFormat="1" ht="15.9" hidden="1" customHeight="1" x14ac:dyDescent="0.25">
      <c r="C131" s="47"/>
      <c r="D131" s="47"/>
      <c r="E131" s="47"/>
      <c r="F131" s="47"/>
      <c r="G131" s="47"/>
      <c r="H131" s="48"/>
      <c r="I131" s="47"/>
      <c r="J131" s="47"/>
      <c r="K131" s="47"/>
      <c r="L131" s="47"/>
      <c r="M131" s="49"/>
      <c r="N131" s="50"/>
      <c r="O131" s="50"/>
      <c r="P131" s="50"/>
      <c r="AA131" s="51"/>
      <c r="AH131" s="51"/>
      <c r="AM131" s="52"/>
      <c r="AN131" s="52"/>
      <c r="AO131" s="53"/>
      <c r="AP131" s="52"/>
      <c r="AQ131" s="47"/>
      <c r="AR131" s="47"/>
      <c r="AS131" s="52"/>
    </row>
    <row r="132" spans="3:45" s="46" customFormat="1" ht="15.9" hidden="1" customHeight="1" x14ac:dyDescent="0.25">
      <c r="C132" s="47"/>
      <c r="D132" s="47"/>
      <c r="E132" s="47"/>
      <c r="F132" s="47"/>
      <c r="G132" s="47"/>
      <c r="H132" s="48"/>
      <c r="I132" s="47"/>
      <c r="J132" s="47"/>
      <c r="K132" s="47"/>
      <c r="L132" s="47"/>
      <c r="M132" s="49"/>
      <c r="N132" s="50"/>
      <c r="O132" s="50"/>
      <c r="P132" s="50"/>
      <c r="AA132" s="51"/>
      <c r="AH132" s="51"/>
      <c r="AM132" s="52"/>
      <c r="AN132" s="52"/>
      <c r="AO132" s="53"/>
      <c r="AP132" s="52"/>
      <c r="AQ132" s="47"/>
      <c r="AR132" s="47"/>
      <c r="AS132" s="52"/>
    </row>
    <row r="133" spans="3:45" s="46" customFormat="1" ht="15.9" hidden="1" customHeight="1" x14ac:dyDescent="0.25">
      <c r="C133" s="47"/>
      <c r="D133" s="47"/>
      <c r="E133" s="47"/>
      <c r="F133" s="47"/>
      <c r="G133" s="47"/>
      <c r="H133" s="48"/>
      <c r="I133" s="47"/>
      <c r="J133" s="47"/>
      <c r="K133" s="47"/>
      <c r="L133" s="47"/>
      <c r="M133" s="49"/>
      <c r="N133" s="50"/>
      <c r="O133" s="50"/>
      <c r="P133" s="50"/>
      <c r="AA133" s="51"/>
      <c r="AH133" s="51"/>
      <c r="AM133" s="52"/>
      <c r="AN133" s="52"/>
      <c r="AO133" s="53"/>
      <c r="AP133" s="52"/>
      <c r="AQ133" s="47"/>
      <c r="AR133" s="47"/>
      <c r="AS133" s="52"/>
    </row>
    <row r="134" spans="3:45" s="46" customFormat="1" ht="15.9" hidden="1" customHeight="1" x14ac:dyDescent="0.25">
      <c r="C134" s="47"/>
      <c r="D134" s="47"/>
      <c r="E134" s="47"/>
      <c r="F134" s="47"/>
      <c r="G134" s="47"/>
      <c r="H134" s="48"/>
      <c r="I134" s="47"/>
      <c r="J134" s="47"/>
      <c r="K134" s="47"/>
      <c r="L134" s="47"/>
      <c r="M134" s="49"/>
      <c r="N134" s="50"/>
      <c r="O134" s="50"/>
      <c r="P134" s="50"/>
      <c r="AA134" s="51"/>
      <c r="AH134" s="51"/>
      <c r="AM134" s="52"/>
      <c r="AN134" s="52"/>
      <c r="AO134" s="53"/>
      <c r="AP134" s="52"/>
      <c r="AQ134" s="47"/>
      <c r="AR134" s="47"/>
      <c r="AS134" s="52"/>
    </row>
    <row r="135" spans="3:45" s="46" customFormat="1" ht="15.9" hidden="1" customHeight="1" x14ac:dyDescent="0.25">
      <c r="C135" s="47"/>
      <c r="D135" s="47"/>
      <c r="E135" s="47"/>
      <c r="F135" s="47"/>
      <c r="G135" s="47"/>
      <c r="H135" s="48"/>
      <c r="I135" s="47"/>
      <c r="J135" s="47"/>
      <c r="K135" s="47"/>
      <c r="L135" s="47"/>
      <c r="M135" s="49"/>
      <c r="N135" s="50"/>
      <c r="O135" s="50"/>
      <c r="P135" s="50"/>
      <c r="AA135" s="51"/>
      <c r="AH135" s="51"/>
      <c r="AM135" s="52"/>
      <c r="AN135" s="52"/>
      <c r="AO135" s="53"/>
      <c r="AP135" s="52"/>
      <c r="AQ135" s="47"/>
      <c r="AR135" s="47"/>
      <c r="AS135" s="52"/>
    </row>
    <row r="136" spans="3:45" s="46" customFormat="1" ht="15.9" hidden="1" customHeight="1" x14ac:dyDescent="0.25">
      <c r="C136" s="47"/>
      <c r="D136" s="47"/>
      <c r="E136" s="47"/>
      <c r="F136" s="47"/>
      <c r="G136" s="47"/>
      <c r="H136" s="48"/>
      <c r="I136" s="47"/>
      <c r="J136" s="47"/>
      <c r="K136" s="47"/>
      <c r="L136" s="47"/>
      <c r="M136" s="49"/>
      <c r="N136" s="50"/>
      <c r="O136" s="50"/>
      <c r="P136" s="50"/>
      <c r="AA136" s="51"/>
      <c r="AH136" s="51"/>
      <c r="AM136" s="52"/>
      <c r="AN136" s="52"/>
      <c r="AO136" s="53"/>
      <c r="AP136" s="52"/>
      <c r="AQ136" s="47"/>
      <c r="AR136" s="47"/>
      <c r="AS136" s="52"/>
    </row>
    <row r="137" spans="3:45" s="46" customFormat="1" ht="15.9" hidden="1" customHeight="1" x14ac:dyDescent="0.25">
      <c r="C137" s="47"/>
      <c r="D137" s="47"/>
      <c r="E137" s="47"/>
      <c r="F137" s="47"/>
      <c r="G137" s="47"/>
      <c r="H137" s="48"/>
      <c r="I137" s="47"/>
      <c r="J137" s="47"/>
      <c r="K137" s="47"/>
      <c r="L137" s="47"/>
      <c r="M137" s="49"/>
      <c r="N137" s="50"/>
      <c r="O137" s="50"/>
      <c r="P137" s="50"/>
      <c r="AA137" s="51"/>
      <c r="AH137" s="51"/>
      <c r="AM137" s="52"/>
      <c r="AN137" s="52"/>
      <c r="AO137" s="53"/>
      <c r="AP137" s="52"/>
      <c r="AQ137" s="47"/>
      <c r="AR137" s="47"/>
      <c r="AS137" s="52"/>
    </row>
    <row r="138" spans="3:45" s="46" customFormat="1" ht="15.9" hidden="1" customHeight="1" x14ac:dyDescent="0.25">
      <c r="C138" s="47"/>
      <c r="D138" s="47"/>
      <c r="E138" s="47"/>
      <c r="F138" s="47"/>
      <c r="G138" s="47"/>
      <c r="H138" s="48"/>
      <c r="I138" s="47"/>
      <c r="J138" s="47"/>
      <c r="K138" s="47"/>
      <c r="L138" s="47"/>
      <c r="M138" s="49"/>
      <c r="N138" s="50"/>
      <c r="O138" s="50"/>
      <c r="P138" s="50"/>
      <c r="AA138" s="51"/>
      <c r="AH138" s="51"/>
      <c r="AM138" s="52"/>
      <c r="AN138" s="52"/>
      <c r="AO138" s="53"/>
      <c r="AP138" s="52"/>
      <c r="AQ138" s="47"/>
      <c r="AR138" s="47"/>
      <c r="AS138" s="52"/>
    </row>
    <row r="139" spans="3:45" s="46" customFormat="1" ht="15.9" hidden="1" customHeight="1" x14ac:dyDescent="0.25">
      <c r="C139" s="47"/>
      <c r="D139" s="47"/>
      <c r="E139" s="47"/>
      <c r="F139" s="47"/>
      <c r="G139" s="47"/>
      <c r="H139" s="48"/>
      <c r="I139" s="47"/>
      <c r="J139" s="47"/>
      <c r="K139" s="47"/>
      <c r="L139" s="47"/>
      <c r="M139" s="49"/>
      <c r="N139" s="50"/>
      <c r="O139" s="50"/>
      <c r="P139" s="50"/>
      <c r="AA139" s="51"/>
      <c r="AH139" s="51"/>
      <c r="AM139" s="52"/>
      <c r="AN139" s="52"/>
      <c r="AO139" s="53"/>
      <c r="AP139" s="52"/>
      <c r="AQ139" s="47"/>
      <c r="AR139" s="47"/>
      <c r="AS139" s="52"/>
    </row>
    <row r="140" spans="3:45" s="46" customFormat="1" ht="15.9" hidden="1" customHeight="1" x14ac:dyDescent="0.25">
      <c r="C140" s="47"/>
      <c r="D140" s="47"/>
      <c r="E140" s="47"/>
      <c r="F140" s="47"/>
      <c r="G140" s="47"/>
      <c r="H140" s="48"/>
      <c r="I140" s="47"/>
      <c r="J140" s="47"/>
      <c r="K140" s="47"/>
      <c r="L140" s="47"/>
      <c r="M140" s="49"/>
      <c r="N140" s="50"/>
      <c r="O140" s="50"/>
      <c r="P140" s="50"/>
      <c r="AA140" s="51"/>
      <c r="AH140" s="51"/>
      <c r="AM140" s="52"/>
      <c r="AN140" s="52"/>
      <c r="AO140" s="53"/>
      <c r="AP140" s="52"/>
      <c r="AQ140" s="47"/>
      <c r="AR140" s="47"/>
      <c r="AS140" s="52"/>
    </row>
    <row r="141" spans="3:45" s="46" customFormat="1" ht="15.9" hidden="1" customHeight="1" x14ac:dyDescent="0.25">
      <c r="C141" s="47"/>
      <c r="D141" s="47"/>
      <c r="E141" s="47"/>
      <c r="F141" s="47"/>
      <c r="G141" s="47"/>
      <c r="H141" s="48"/>
      <c r="I141" s="47"/>
      <c r="J141" s="47"/>
      <c r="K141" s="47"/>
      <c r="L141" s="47"/>
      <c r="M141" s="49"/>
      <c r="N141" s="50"/>
      <c r="O141" s="50"/>
      <c r="P141" s="50"/>
      <c r="AA141" s="51"/>
      <c r="AH141" s="51"/>
      <c r="AM141" s="52"/>
      <c r="AN141" s="52"/>
      <c r="AO141" s="53"/>
      <c r="AP141" s="52"/>
      <c r="AQ141" s="47"/>
      <c r="AR141" s="47"/>
      <c r="AS141" s="52"/>
    </row>
    <row r="142" spans="3:45" s="46" customFormat="1" ht="15.9" hidden="1" customHeight="1" x14ac:dyDescent="0.25">
      <c r="C142" s="47"/>
      <c r="D142" s="47"/>
      <c r="E142" s="47"/>
      <c r="F142" s="47"/>
      <c r="G142" s="47"/>
      <c r="H142" s="48"/>
      <c r="I142" s="47"/>
      <c r="J142" s="47"/>
      <c r="K142" s="47"/>
      <c r="L142" s="47"/>
      <c r="M142" s="49"/>
      <c r="N142" s="50"/>
      <c r="O142" s="50"/>
      <c r="P142" s="50"/>
      <c r="AA142" s="51"/>
      <c r="AH142" s="51"/>
      <c r="AM142" s="52"/>
      <c r="AN142" s="52"/>
      <c r="AO142" s="53"/>
      <c r="AP142" s="52"/>
      <c r="AQ142" s="47"/>
      <c r="AR142" s="47"/>
      <c r="AS142" s="52"/>
    </row>
    <row r="143" spans="3:45" s="46" customFormat="1" ht="15.9" hidden="1" customHeight="1" x14ac:dyDescent="0.25">
      <c r="C143" s="47"/>
      <c r="D143" s="47"/>
      <c r="E143" s="47"/>
      <c r="F143" s="47"/>
      <c r="G143" s="47"/>
      <c r="H143" s="48"/>
      <c r="I143" s="47"/>
      <c r="J143" s="47"/>
      <c r="K143" s="47"/>
      <c r="L143" s="47"/>
      <c r="M143" s="49"/>
      <c r="N143" s="50"/>
      <c r="O143" s="50"/>
      <c r="P143" s="50"/>
      <c r="AA143" s="51"/>
      <c r="AH143" s="51"/>
      <c r="AM143" s="52"/>
      <c r="AN143" s="52"/>
      <c r="AO143" s="53"/>
      <c r="AP143" s="52"/>
      <c r="AQ143" s="47"/>
      <c r="AR143" s="47"/>
      <c r="AS143" s="52"/>
    </row>
    <row r="144" spans="3:45" s="46" customFormat="1" ht="15.9" hidden="1" customHeight="1" x14ac:dyDescent="0.25">
      <c r="C144" s="47"/>
      <c r="D144" s="47"/>
      <c r="E144" s="47"/>
      <c r="F144" s="47"/>
      <c r="G144" s="47"/>
      <c r="H144" s="48"/>
      <c r="I144" s="47"/>
      <c r="J144" s="47"/>
      <c r="K144" s="47"/>
      <c r="L144" s="47"/>
      <c r="M144" s="49"/>
      <c r="N144" s="50"/>
      <c r="O144" s="50"/>
      <c r="P144" s="50"/>
      <c r="AA144" s="51"/>
      <c r="AH144" s="51"/>
      <c r="AM144" s="52"/>
      <c r="AN144" s="52"/>
      <c r="AO144" s="53"/>
      <c r="AP144" s="52"/>
      <c r="AQ144" s="47"/>
      <c r="AR144" s="47"/>
      <c r="AS144" s="52"/>
    </row>
    <row r="145" spans="3:45" s="46" customFormat="1" ht="15.9" hidden="1" customHeight="1" x14ac:dyDescent="0.25">
      <c r="C145" s="47"/>
      <c r="D145" s="47"/>
      <c r="E145" s="47"/>
      <c r="F145" s="47"/>
      <c r="G145" s="47"/>
      <c r="H145" s="48"/>
      <c r="I145" s="47"/>
      <c r="J145" s="47"/>
      <c r="K145" s="47"/>
      <c r="L145" s="47"/>
      <c r="M145" s="49"/>
      <c r="N145" s="50"/>
      <c r="O145" s="50"/>
      <c r="P145" s="50"/>
      <c r="AA145" s="51"/>
      <c r="AH145" s="51"/>
      <c r="AM145" s="52"/>
      <c r="AN145" s="52"/>
      <c r="AO145" s="53"/>
      <c r="AP145" s="52"/>
      <c r="AQ145" s="47"/>
      <c r="AR145" s="47"/>
      <c r="AS145" s="52"/>
    </row>
    <row r="146" spans="3:45" s="46" customFormat="1" ht="15.9" hidden="1" customHeight="1" x14ac:dyDescent="0.25">
      <c r="C146" s="47"/>
      <c r="D146" s="47"/>
      <c r="E146" s="47"/>
      <c r="F146" s="47"/>
      <c r="G146" s="47"/>
      <c r="H146" s="48"/>
      <c r="I146" s="47"/>
      <c r="J146" s="47"/>
      <c r="K146" s="47"/>
      <c r="L146" s="47"/>
      <c r="M146" s="49"/>
      <c r="N146" s="50"/>
      <c r="O146" s="50"/>
      <c r="P146" s="50"/>
      <c r="AA146" s="51"/>
      <c r="AH146" s="51"/>
      <c r="AM146" s="52"/>
      <c r="AN146" s="52"/>
      <c r="AO146" s="53"/>
      <c r="AP146" s="52"/>
      <c r="AQ146" s="47"/>
      <c r="AR146" s="47"/>
      <c r="AS146" s="52"/>
    </row>
    <row r="147" spans="3:45" s="46" customFormat="1" ht="15.9" hidden="1" customHeight="1" x14ac:dyDescent="0.25">
      <c r="C147" s="47"/>
      <c r="D147" s="47"/>
      <c r="E147" s="47"/>
      <c r="F147" s="47"/>
      <c r="G147" s="47"/>
      <c r="H147" s="48"/>
      <c r="I147" s="47"/>
      <c r="J147" s="47"/>
      <c r="K147" s="47"/>
      <c r="L147" s="47"/>
      <c r="M147" s="49"/>
      <c r="N147" s="50"/>
      <c r="O147" s="50"/>
      <c r="P147" s="50"/>
      <c r="AA147" s="51"/>
      <c r="AH147" s="51"/>
      <c r="AM147" s="52"/>
      <c r="AN147" s="52"/>
      <c r="AO147" s="53"/>
      <c r="AP147" s="52"/>
      <c r="AQ147" s="47"/>
      <c r="AR147" s="47"/>
      <c r="AS147" s="52"/>
    </row>
    <row r="148" spans="3:45" s="46" customFormat="1" ht="15.9" hidden="1" customHeight="1" x14ac:dyDescent="0.25">
      <c r="C148" s="47"/>
      <c r="D148" s="47"/>
      <c r="E148" s="47"/>
      <c r="F148" s="47"/>
      <c r="G148" s="47"/>
      <c r="H148" s="48"/>
      <c r="I148" s="47"/>
      <c r="J148" s="47"/>
      <c r="K148" s="47"/>
      <c r="L148" s="47"/>
      <c r="M148" s="49"/>
      <c r="N148" s="50"/>
      <c r="O148" s="50"/>
      <c r="P148" s="50"/>
      <c r="AA148" s="51"/>
      <c r="AH148" s="51"/>
      <c r="AM148" s="52"/>
      <c r="AN148" s="52"/>
      <c r="AO148" s="53"/>
      <c r="AP148" s="52"/>
      <c r="AQ148" s="47"/>
      <c r="AR148" s="47"/>
      <c r="AS148" s="52"/>
    </row>
    <row r="149" spans="3:45" s="46" customFormat="1" ht="15.9" hidden="1" customHeight="1" x14ac:dyDescent="0.25">
      <c r="C149" s="47"/>
      <c r="D149" s="47"/>
      <c r="E149" s="47"/>
      <c r="F149" s="47"/>
      <c r="G149" s="47"/>
      <c r="H149" s="48"/>
      <c r="I149" s="47"/>
      <c r="J149" s="47"/>
      <c r="K149" s="47"/>
      <c r="L149" s="47"/>
      <c r="M149" s="49"/>
      <c r="N149" s="50"/>
      <c r="O149" s="50"/>
      <c r="P149" s="50"/>
      <c r="AA149" s="51"/>
      <c r="AH149" s="51"/>
      <c r="AM149" s="52"/>
      <c r="AN149" s="52"/>
      <c r="AO149" s="53"/>
      <c r="AP149" s="52"/>
      <c r="AQ149" s="47"/>
      <c r="AR149" s="47"/>
      <c r="AS149" s="52"/>
    </row>
    <row r="150" spans="3:45" s="46" customFormat="1" ht="15.9" hidden="1" customHeight="1" x14ac:dyDescent="0.25">
      <c r="C150" s="47"/>
      <c r="D150" s="47"/>
      <c r="E150" s="47"/>
      <c r="F150" s="47"/>
      <c r="G150" s="47"/>
      <c r="H150" s="48"/>
      <c r="I150" s="47"/>
      <c r="J150" s="47"/>
      <c r="K150" s="47"/>
      <c r="L150" s="47"/>
      <c r="M150" s="49"/>
      <c r="N150" s="50"/>
      <c r="O150" s="50"/>
      <c r="P150" s="50"/>
      <c r="AA150" s="51"/>
      <c r="AH150" s="51"/>
      <c r="AM150" s="52"/>
      <c r="AN150" s="52"/>
      <c r="AO150" s="53"/>
      <c r="AP150" s="52"/>
      <c r="AQ150" s="47"/>
      <c r="AR150" s="47"/>
      <c r="AS150" s="52"/>
    </row>
    <row r="151" spans="3:45" s="46" customFormat="1" ht="15.9" hidden="1" customHeight="1" x14ac:dyDescent="0.25">
      <c r="C151" s="47"/>
      <c r="D151" s="47"/>
      <c r="E151" s="47"/>
      <c r="F151" s="47"/>
      <c r="G151" s="47"/>
      <c r="H151" s="48"/>
      <c r="I151" s="47"/>
      <c r="J151" s="47"/>
      <c r="K151" s="47"/>
      <c r="L151" s="47"/>
      <c r="M151" s="49"/>
      <c r="N151" s="50"/>
      <c r="O151" s="50"/>
      <c r="P151" s="50"/>
      <c r="AA151" s="51"/>
      <c r="AH151" s="51"/>
      <c r="AM151" s="52"/>
      <c r="AN151" s="52"/>
      <c r="AO151" s="53"/>
      <c r="AP151" s="52"/>
      <c r="AQ151" s="47"/>
      <c r="AR151" s="47"/>
      <c r="AS151" s="52"/>
    </row>
    <row r="152" spans="3:45" s="46" customFormat="1" ht="15.9" hidden="1" customHeight="1" x14ac:dyDescent="0.25">
      <c r="C152" s="47"/>
      <c r="D152" s="47"/>
      <c r="E152" s="47"/>
      <c r="F152" s="47"/>
      <c r="G152" s="47"/>
      <c r="H152" s="48"/>
      <c r="I152" s="47"/>
      <c r="J152" s="47"/>
      <c r="K152" s="47"/>
      <c r="L152" s="47"/>
      <c r="M152" s="49"/>
      <c r="N152" s="50"/>
      <c r="O152" s="50"/>
      <c r="P152" s="50"/>
      <c r="AA152" s="51"/>
      <c r="AH152" s="51"/>
      <c r="AM152" s="52"/>
      <c r="AN152" s="52"/>
      <c r="AO152" s="53"/>
      <c r="AP152" s="52"/>
      <c r="AQ152" s="47"/>
      <c r="AR152" s="47"/>
      <c r="AS152" s="52"/>
    </row>
    <row r="153" spans="3:45" s="46" customFormat="1" ht="15.9" hidden="1" customHeight="1" x14ac:dyDescent="0.25">
      <c r="C153" s="47"/>
      <c r="D153" s="47"/>
      <c r="E153" s="47"/>
      <c r="F153" s="47"/>
      <c r="G153" s="47"/>
      <c r="H153" s="48"/>
      <c r="I153" s="47"/>
      <c r="J153" s="47"/>
      <c r="K153" s="47"/>
      <c r="L153" s="47"/>
      <c r="M153" s="49"/>
      <c r="N153" s="50"/>
      <c r="O153" s="50"/>
      <c r="P153" s="50"/>
      <c r="AA153" s="51"/>
      <c r="AH153" s="51"/>
      <c r="AM153" s="52"/>
      <c r="AN153" s="52"/>
      <c r="AO153" s="53"/>
      <c r="AP153" s="52"/>
      <c r="AQ153" s="47"/>
      <c r="AR153" s="47"/>
      <c r="AS153" s="52"/>
    </row>
    <row r="154" spans="3:45" s="46" customFormat="1" ht="15.9" hidden="1" customHeight="1" x14ac:dyDescent="0.25">
      <c r="C154" s="47"/>
      <c r="D154" s="47"/>
      <c r="E154" s="47"/>
      <c r="F154" s="47"/>
      <c r="G154" s="47"/>
      <c r="H154" s="48"/>
      <c r="I154" s="47"/>
      <c r="J154" s="47"/>
      <c r="K154" s="47"/>
      <c r="L154" s="47"/>
      <c r="M154" s="49"/>
      <c r="N154" s="50"/>
      <c r="O154" s="50"/>
      <c r="P154" s="50"/>
      <c r="AA154" s="51"/>
      <c r="AH154" s="51"/>
      <c r="AM154" s="52"/>
      <c r="AN154" s="52"/>
      <c r="AO154" s="53"/>
      <c r="AP154" s="52"/>
      <c r="AQ154" s="47"/>
      <c r="AR154" s="47"/>
      <c r="AS154" s="52"/>
    </row>
    <row r="155" spans="3:45" s="46" customFormat="1" ht="15.9" hidden="1" customHeight="1" x14ac:dyDescent="0.25">
      <c r="C155" s="47"/>
      <c r="D155" s="47"/>
      <c r="E155" s="47"/>
      <c r="F155" s="47"/>
      <c r="G155" s="47"/>
      <c r="H155" s="48"/>
      <c r="I155" s="47"/>
      <c r="J155" s="47"/>
      <c r="K155" s="47"/>
      <c r="L155" s="47"/>
      <c r="M155" s="49"/>
      <c r="N155" s="50"/>
      <c r="O155" s="50"/>
      <c r="P155" s="50"/>
      <c r="AA155" s="51"/>
      <c r="AH155" s="51"/>
      <c r="AM155" s="52"/>
      <c r="AN155" s="52"/>
      <c r="AO155" s="53"/>
      <c r="AP155" s="52"/>
      <c r="AQ155" s="47"/>
      <c r="AR155" s="47"/>
      <c r="AS155" s="52"/>
    </row>
    <row r="156" spans="3:45" s="46" customFormat="1" ht="15.9" hidden="1" customHeight="1" x14ac:dyDescent="0.25">
      <c r="C156" s="47"/>
      <c r="D156" s="47"/>
      <c r="E156" s="47"/>
      <c r="F156" s="47"/>
      <c r="G156" s="47"/>
      <c r="H156" s="48"/>
      <c r="I156" s="47"/>
      <c r="J156" s="47"/>
      <c r="K156" s="47"/>
      <c r="L156" s="47"/>
      <c r="M156" s="49"/>
      <c r="N156" s="50"/>
      <c r="O156" s="50"/>
      <c r="P156" s="50"/>
      <c r="AA156" s="51"/>
      <c r="AH156" s="51"/>
      <c r="AM156" s="52"/>
      <c r="AN156" s="52"/>
      <c r="AO156" s="53"/>
      <c r="AP156" s="52"/>
      <c r="AQ156" s="47"/>
      <c r="AR156" s="47"/>
      <c r="AS156" s="52"/>
    </row>
    <row r="157" spans="3:45" s="46" customFormat="1" ht="15.9" hidden="1" customHeight="1" x14ac:dyDescent="0.25">
      <c r="C157" s="47"/>
      <c r="D157" s="47"/>
      <c r="E157" s="47"/>
      <c r="F157" s="47"/>
      <c r="G157" s="47"/>
      <c r="H157" s="48"/>
      <c r="I157" s="47"/>
      <c r="J157" s="47"/>
      <c r="K157" s="47"/>
      <c r="L157" s="47"/>
      <c r="M157" s="49"/>
      <c r="N157" s="50"/>
      <c r="O157" s="50"/>
      <c r="P157" s="50"/>
      <c r="AA157" s="51"/>
      <c r="AH157" s="51"/>
      <c r="AM157" s="52"/>
      <c r="AN157" s="52"/>
      <c r="AO157" s="53"/>
      <c r="AP157" s="52"/>
      <c r="AQ157" s="47"/>
      <c r="AR157" s="47"/>
      <c r="AS157" s="52"/>
    </row>
    <row r="158" spans="3:45" s="46" customFormat="1" ht="15.9" hidden="1" customHeight="1" x14ac:dyDescent="0.25">
      <c r="C158" s="47"/>
      <c r="D158" s="47"/>
      <c r="E158" s="47"/>
      <c r="F158" s="47"/>
      <c r="G158" s="47"/>
      <c r="H158" s="48"/>
      <c r="I158" s="47"/>
      <c r="J158" s="47"/>
      <c r="K158" s="47"/>
      <c r="L158" s="47"/>
      <c r="M158" s="49"/>
      <c r="N158" s="50"/>
      <c r="O158" s="50"/>
      <c r="P158" s="50"/>
      <c r="AA158" s="51"/>
      <c r="AH158" s="51"/>
      <c r="AM158" s="52"/>
      <c r="AN158" s="52"/>
      <c r="AO158" s="53"/>
      <c r="AP158" s="52"/>
      <c r="AQ158" s="47"/>
      <c r="AR158" s="47"/>
      <c r="AS158" s="52"/>
    </row>
    <row r="159" spans="3:45" s="46" customFormat="1" ht="15.9" hidden="1" customHeight="1" x14ac:dyDescent="0.25">
      <c r="C159" s="47"/>
      <c r="D159" s="47"/>
      <c r="E159" s="47"/>
      <c r="F159" s="47"/>
      <c r="G159" s="47"/>
      <c r="H159" s="48"/>
      <c r="I159" s="47"/>
      <c r="J159" s="47"/>
      <c r="K159" s="47"/>
      <c r="L159" s="47"/>
      <c r="M159" s="49"/>
      <c r="N159" s="50"/>
      <c r="O159" s="50"/>
      <c r="P159" s="50"/>
      <c r="AA159" s="51"/>
      <c r="AH159" s="51"/>
      <c r="AM159" s="52"/>
      <c r="AN159" s="52"/>
      <c r="AO159" s="53"/>
      <c r="AP159" s="52"/>
      <c r="AQ159" s="47"/>
      <c r="AR159" s="47"/>
      <c r="AS159" s="52"/>
    </row>
    <row r="160" spans="3:45" s="46" customFormat="1" ht="15.9" hidden="1" customHeight="1" x14ac:dyDescent="0.25">
      <c r="C160" s="47"/>
      <c r="D160" s="47"/>
      <c r="E160" s="47"/>
      <c r="F160" s="47"/>
      <c r="G160" s="47"/>
      <c r="H160" s="48"/>
      <c r="I160" s="47"/>
      <c r="J160" s="47"/>
      <c r="K160" s="47"/>
      <c r="L160" s="47"/>
      <c r="M160" s="49"/>
      <c r="N160" s="50"/>
      <c r="O160" s="50"/>
      <c r="P160" s="50"/>
      <c r="AA160" s="51"/>
      <c r="AH160" s="51"/>
      <c r="AM160" s="52"/>
      <c r="AN160" s="52"/>
      <c r="AO160" s="53"/>
      <c r="AP160" s="52"/>
      <c r="AQ160" s="47"/>
      <c r="AR160" s="47"/>
      <c r="AS160" s="52"/>
    </row>
    <row r="161" spans="3:45" s="46" customFormat="1" ht="15.9" hidden="1" customHeight="1" x14ac:dyDescent="0.25">
      <c r="C161" s="47"/>
      <c r="D161" s="47"/>
      <c r="E161" s="47"/>
      <c r="F161" s="47"/>
      <c r="G161" s="47"/>
      <c r="H161" s="48"/>
      <c r="I161" s="47"/>
      <c r="J161" s="47"/>
      <c r="K161" s="47"/>
      <c r="L161" s="47"/>
      <c r="M161" s="49"/>
      <c r="N161" s="50"/>
      <c r="O161" s="50"/>
      <c r="P161" s="50"/>
      <c r="AA161" s="51"/>
      <c r="AH161" s="51"/>
      <c r="AM161" s="52"/>
      <c r="AN161" s="52"/>
      <c r="AO161" s="53"/>
      <c r="AP161" s="52"/>
      <c r="AQ161" s="47"/>
      <c r="AR161" s="47"/>
      <c r="AS161" s="52"/>
    </row>
    <row r="162" spans="3:45" s="46" customFormat="1" ht="15.9" hidden="1" customHeight="1" x14ac:dyDescent="0.25">
      <c r="C162" s="47"/>
      <c r="D162" s="47"/>
      <c r="E162" s="47"/>
      <c r="F162" s="47"/>
      <c r="G162" s="47"/>
      <c r="H162" s="48"/>
      <c r="I162" s="47"/>
      <c r="J162" s="47"/>
      <c r="K162" s="47"/>
      <c r="L162" s="47"/>
      <c r="M162" s="49"/>
      <c r="N162" s="50"/>
      <c r="O162" s="50"/>
      <c r="P162" s="50"/>
      <c r="AA162" s="51"/>
      <c r="AH162" s="51"/>
      <c r="AM162" s="52"/>
      <c r="AN162" s="52"/>
      <c r="AO162" s="53"/>
      <c r="AP162" s="52"/>
      <c r="AQ162" s="47"/>
      <c r="AR162" s="47"/>
      <c r="AS162" s="52"/>
    </row>
    <row r="163" spans="3:45" s="46" customFormat="1" ht="15.9" hidden="1" customHeight="1" x14ac:dyDescent="0.25">
      <c r="C163" s="47"/>
      <c r="D163" s="47"/>
      <c r="E163" s="47"/>
      <c r="F163" s="47"/>
      <c r="G163" s="47"/>
      <c r="H163" s="48"/>
      <c r="I163" s="47"/>
      <c r="J163" s="47"/>
      <c r="K163" s="47"/>
      <c r="L163" s="47"/>
      <c r="M163" s="49"/>
      <c r="N163" s="50"/>
      <c r="O163" s="50"/>
      <c r="P163" s="50"/>
      <c r="AA163" s="51"/>
      <c r="AH163" s="51"/>
      <c r="AM163" s="52"/>
      <c r="AN163" s="52"/>
      <c r="AO163" s="53"/>
      <c r="AP163" s="52"/>
      <c r="AQ163" s="47"/>
      <c r="AR163" s="47"/>
      <c r="AS163" s="52"/>
    </row>
    <row r="164" spans="3:45" s="46" customFormat="1" ht="15.9" hidden="1" customHeight="1" x14ac:dyDescent="0.25">
      <c r="C164" s="47"/>
      <c r="D164" s="47"/>
      <c r="E164" s="47"/>
      <c r="F164" s="47"/>
      <c r="G164" s="47"/>
      <c r="H164" s="48"/>
      <c r="I164" s="47"/>
      <c r="J164" s="47"/>
      <c r="K164" s="47"/>
      <c r="L164" s="47"/>
      <c r="M164" s="49"/>
      <c r="N164" s="50"/>
      <c r="O164" s="50"/>
      <c r="P164" s="50"/>
      <c r="AA164" s="51"/>
      <c r="AH164" s="51"/>
      <c r="AM164" s="52"/>
      <c r="AN164" s="52"/>
      <c r="AO164" s="53"/>
      <c r="AP164" s="52"/>
      <c r="AQ164" s="47"/>
      <c r="AR164" s="47"/>
      <c r="AS164" s="52"/>
    </row>
    <row r="165" spans="3:45" s="46" customFormat="1" ht="15.9" hidden="1" customHeight="1" x14ac:dyDescent="0.25">
      <c r="C165" s="47"/>
      <c r="D165" s="47"/>
      <c r="E165" s="47"/>
      <c r="F165" s="47"/>
      <c r="G165" s="47"/>
      <c r="H165" s="48"/>
      <c r="I165" s="47"/>
      <c r="J165" s="47"/>
      <c r="K165" s="47"/>
      <c r="L165" s="47"/>
      <c r="M165" s="49"/>
      <c r="N165" s="50"/>
      <c r="O165" s="50"/>
      <c r="P165" s="50"/>
      <c r="AA165" s="51"/>
      <c r="AH165" s="51"/>
      <c r="AM165" s="52"/>
      <c r="AN165" s="52"/>
      <c r="AO165" s="53"/>
      <c r="AP165" s="52"/>
      <c r="AQ165" s="47"/>
      <c r="AR165" s="47"/>
      <c r="AS165" s="52"/>
    </row>
    <row r="166" spans="3:45" s="46" customFormat="1" ht="15.9" hidden="1" customHeight="1" x14ac:dyDescent="0.25">
      <c r="C166" s="47"/>
      <c r="D166" s="47"/>
      <c r="E166" s="47"/>
      <c r="F166" s="47"/>
      <c r="G166" s="47"/>
      <c r="H166" s="48"/>
      <c r="I166" s="47"/>
      <c r="J166" s="47"/>
      <c r="K166" s="47"/>
      <c r="L166" s="47"/>
      <c r="M166" s="49"/>
      <c r="N166" s="50"/>
      <c r="O166" s="50"/>
      <c r="P166" s="50"/>
      <c r="AA166" s="51"/>
      <c r="AH166" s="51"/>
      <c r="AM166" s="52"/>
      <c r="AN166" s="52"/>
      <c r="AO166" s="53"/>
      <c r="AP166" s="52"/>
      <c r="AQ166" s="47"/>
      <c r="AR166" s="47"/>
      <c r="AS166" s="52"/>
    </row>
    <row r="167" spans="3:45" s="46" customFormat="1" ht="15.9" hidden="1" customHeight="1" x14ac:dyDescent="0.25">
      <c r="C167" s="47"/>
      <c r="D167" s="47"/>
      <c r="E167" s="47"/>
      <c r="F167" s="47"/>
      <c r="G167" s="47"/>
      <c r="H167" s="48"/>
      <c r="I167" s="47"/>
      <c r="J167" s="47"/>
      <c r="K167" s="47"/>
      <c r="L167" s="47"/>
      <c r="M167" s="49"/>
      <c r="N167" s="50"/>
      <c r="O167" s="50"/>
      <c r="P167" s="50"/>
      <c r="AA167" s="51"/>
      <c r="AH167" s="51"/>
      <c r="AM167" s="52"/>
      <c r="AN167" s="52"/>
      <c r="AO167" s="53"/>
      <c r="AP167" s="52"/>
      <c r="AQ167" s="47"/>
      <c r="AR167" s="47"/>
      <c r="AS167" s="52"/>
    </row>
    <row r="168" spans="3:45" s="46" customFormat="1" ht="15.9" hidden="1" customHeight="1" x14ac:dyDescent="0.25">
      <c r="C168" s="47"/>
      <c r="D168" s="47"/>
      <c r="E168" s="47"/>
      <c r="F168" s="47"/>
      <c r="G168" s="47"/>
      <c r="H168" s="48"/>
      <c r="I168" s="47"/>
      <c r="J168" s="47"/>
      <c r="K168" s="47"/>
      <c r="L168" s="47"/>
      <c r="M168" s="49"/>
      <c r="N168" s="50"/>
      <c r="O168" s="50"/>
      <c r="P168" s="50"/>
      <c r="AA168" s="51"/>
      <c r="AH168" s="51"/>
      <c r="AM168" s="52"/>
      <c r="AN168" s="52"/>
      <c r="AO168" s="53"/>
      <c r="AP168" s="52"/>
      <c r="AQ168" s="47"/>
      <c r="AR168" s="47"/>
      <c r="AS168" s="52"/>
    </row>
    <row r="169" spans="3:45" s="46" customFormat="1" ht="15.9" hidden="1" customHeight="1" x14ac:dyDescent="0.25">
      <c r="C169" s="47"/>
      <c r="D169" s="47"/>
      <c r="E169" s="47"/>
      <c r="F169" s="47"/>
      <c r="G169" s="47"/>
      <c r="H169" s="48"/>
      <c r="I169" s="47"/>
      <c r="J169" s="47"/>
      <c r="K169" s="47"/>
      <c r="L169" s="47"/>
      <c r="M169" s="49"/>
      <c r="N169" s="50"/>
      <c r="O169" s="50"/>
      <c r="P169" s="50"/>
      <c r="AA169" s="51"/>
      <c r="AH169" s="51"/>
      <c r="AM169" s="52"/>
      <c r="AN169" s="52"/>
      <c r="AO169" s="53"/>
      <c r="AP169" s="52"/>
      <c r="AQ169" s="47"/>
      <c r="AR169" s="47"/>
      <c r="AS169" s="52"/>
    </row>
    <row r="170" spans="3:45" s="46" customFormat="1" ht="15.9" hidden="1" customHeight="1" x14ac:dyDescent="0.25">
      <c r="C170" s="47"/>
      <c r="D170" s="47"/>
      <c r="E170" s="47"/>
      <c r="F170" s="47"/>
      <c r="G170" s="47"/>
      <c r="H170" s="48"/>
      <c r="I170" s="47"/>
      <c r="J170" s="47"/>
      <c r="K170" s="47"/>
      <c r="L170" s="47"/>
      <c r="M170" s="49"/>
      <c r="N170" s="50"/>
      <c r="O170" s="50"/>
      <c r="P170" s="50"/>
      <c r="AA170" s="51"/>
      <c r="AH170" s="51"/>
      <c r="AM170" s="52"/>
      <c r="AN170" s="52"/>
      <c r="AO170" s="53"/>
      <c r="AP170" s="52"/>
      <c r="AQ170" s="47"/>
      <c r="AR170" s="47"/>
      <c r="AS170" s="52"/>
    </row>
    <row r="171" spans="3:45" s="46" customFormat="1" ht="15.9" hidden="1" customHeight="1" x14ac:dyDescent="0.25">
      <c r="C171" s="47"/>
      <c r="D171" s="47"/>
      <c r="E171" s="47"/>
      <c r="F171" s="47"/>
      <c r="G171" s="47"/>
      <c r="H171" s="48"/>
      <c r="I171" s="47"/>
      <c r="J171" s="47"/>
      <c r="K171" s="47"/>
      <c r="L171" s="47"/>
      <c r="M171" s="49"/>
      <c r="N171" s="50"/>
      <c r="O171" s="50"/>
      <c r="P171" s="50"/>
      <c r="AA171" s="51"/>
      <c r="AH171" s="51"/>
      <c r="AM171" s="52"/>
      <c r="AN171" s="52"/>
      <c r="AO171" s="53"/>
      <c r="AP171" s="52"/>
      <c r="AQ171" s="47"/>
      <c r="AR171" s="47"/>
      <c r="AS171" s="52"/>
    </row>
    <row r="172" spans="3:45" s="46" customFormat="1" ht="15.9" hidden="1" customHeight="1" x14ac:dyDescent="0.25">
      <c r="C172" s="47"/>
      <c r="D172" s="47"/>
      <c r="E172" s="47"/>
      <c r="F172" s="47"/>
      <c r="G172" s="47"/>
      <c r="H172" s="48"/>
      <c r="I172" s="47"/>
      <c r="J172" s="47"/>
      <c r="K172" s="47"/>
      <c r="L172" s="47"/>
      <c r="M172" s="49"/>
      <c r="N172" s="50"/>
      <c r="O172" s="50"/>
      <c r="P172" s="50"/>
      <c r="AA172" s="51"/>
      <c r="AH172" s="51"/>
      <c r="AM172" s="52"/>
      <c r="AN172" s="52"/>
      <c r="AO172" s="53"/>
      <c r="AP172" s="52"/>
      <c r="AQ172" s="47"/>
      <c r="AR172" s="47"/>
      <c r="AS172" s="52"/>
    </row>
    <row r="173" spans="3:45" s="46" customFormat="1" ht="15.9" hidden="1" customHeight="1" x14ac:dyDescent="0.25">
      <c r="C173" s="47"/>
      <c r="D173" s="47"/>
      <c r="E173" s="47"/>
      <c r="F173" s="47"/>
      <c r="G173" s="47"/>
      <c r="H173" s="48"/>
      <c r="I173" s="47"/>
      <c r="J173" s="47"/>
      <c r="K173" s="47"/>
      <c r="L173" s="47"/>
      <c r="M173" s="49"/>
      <c r="N173" s="50"/>
      <c r="O173" s="50"/>
      <c r="P173" s="50"/>
      <c r="AA173" s="51"/>
      <c r="AH173" s="51"/>
      <c r="AM173" s="52"/>
      <c r="AN173" s="52"/>
      <c r="AO173" s="53"/>
      <c r="AP173" s="52"/>
      <c r="AQ173" s="47"/>
      <c r="AR173" s="47"/>
      <c r="AS173" s="52"/>
    </row>
    <row r="174" spans="3:45" s="46" customFormat="1" ht="15.9" hidden="1" customHeight="1" x14ac:dyDescent="0.25">
      <c r="C174" s="47"/>
      <c r="D174" s="47"/>
      <c r="E174" s="47"/>
      <c r="F174" s="47"/>
      <c r="G174" s="47"/>
      <c r="H174" s="48"/>
      <c r="I174" s="47"/>
      <c r="J174" s="47"/>
      <c r="K174" s="47"/>
      <c r="L174" s="47"/>
      <c r="M174" s="49"/>
      <c r="N174" s="50"/>
      <c r="O174" s="50"/>
      <c r="P174" s="50"/>
      <c r="AA174" s="51"/>
      <c r="AH174" s="51"/>
      <c r="AM174" s="52"/>
      <c r="AN174" s="52"/>
      <c r="AO174" s="53"/>
      <c r="AP174" s="52"/>
      <c r="AQ174" s="47"/>
      <c r="AR174" s="47"/>
      <c r="AS174" s="52"/>
    </row>
    <row r="175" spans="3:45" s="46" customFormat="1" ht="15.9" hidden="1" customHeight="1" x14ac:dyDescent="0.25">
      <c r="C175" s="47"/>
      <c r="D175" s="47"/>
      <c r="E175" s="47"/>
      <c r="F175" s="47"/>
      <c r="G175" s="47"/>
      <c r="H175" s="48"/>
      <c r="I175" s="47"/>
      <c r="J175" s="47"/>
      <c r="K175" s="47"/>
      <c r="L175" s="47"/>
      <c r="M175" s="49"/>
      <c r="N175" s="50"/>
      <c r="O175" s="50"/>
      <c r="P175" s="50"/>
      <c r="AA175" s="51"/>
      <c r="AH175" s="51"/>
      <c r="AM175" s="52"/>
      <c r="AN175" s="52"/>
      <c r="AO175" s="53"/>
      <c r="AP175" s="52"/>
      <c r="AQ175" s="47"/>
      <c r="AR175" s="47"/>
      <c r="AS175" s="52"/>
    </row>
    <row r="176" spans="3:45" s="46" customFormat="1" ht="15.9" hidden="1" customHeight="1" x14ac:dyDescent="0.25">
      <c r="C176" s="47"/>
      <c r="D176" s="47"/>
      <c r="E176" s="47"/>
      <c r="F176" s="47"/>
      <c r="G176" s="47"/>
      <c r="H176" s="48"/>
      <c r="I176" s="47"/>
      <c r="J176" s="47"/>
      <c r="K176" s="47"/>
      <c r="L176" s="47"/>
      <c r="M176" s="49"/>
      <c r="N176" s="50"/>
      <c r="O176" s="50"/>
      <c r="P176" s="50"/>
      <c r="AA176" s="51"/>
      <c r="AH176" s="51"/>
      <c r="AM176" s="52"/>
      <c r="AN176" s="52"/>
      <c r="AO176" s="53"/>
      <c r="AP176" s="52"/>
      <c r="AQ176" s="47"/>
      <c r="AR176" s="47"/>
      <c r="AS176" s="52"/>
    </row>
    <row r="177" spans="3:45" s="46" customFormat="1" ht="15.9" hidden="1" customHeight="1" x14ac:dyDescent="0.25">
      <c r="C177" s="47"/>
      <c r="D177" s="47"/>
      <c r="E177" s="47"/>
      <c r="F177" s="47"/>
      <c r="G177" s="47"/>
      <c r="H177" s="48"/>
      <c r="I177" s="47"/>
      <c r="J177" s="47"/>
      <c r="K177" s="47"/>
      <c r="L177" s="47"/>
      <c r="M177" s="49"/>
      <c r="N177" s="50"/>
      <c r="O177" s="50"/>
      <c r="P177" s="50"/>
      <c r="AA177" s="51"/>
      <c r="AH177" s="51"/>
      <c r="AM177" s="52"/>
      <c r="AN177" s="52"/>
      <c r="AO177" s="53"/>
      <c r="AP177" s="52"/>
      <c r="AQ177" s="47"/>
      <c r="AR177" s="47"/>
      <c r="AS177" s="52"/>
    </row>
    <row r="178" spans="3:45" s="46" customFormat="1" ht="15.9" hidden="1" customHeight="1" x14ac:dyDescent="0.25">
      <c r="C178" s="47"/>
      <c r="D178" s="47"/>
      <c r="E178" s="47"/>
      <c r="F178" s="47"/>
      <c r="G178" s="47"/>
      <c r="H178" s="48"/>
      <c r="I178" s="47"/>
      <c r="J178" s="47"/>
      <c r="K178" s="47"/>
      <c r="L178" s="47"/>
      <c r="M178" s="49"/>
      <c r="N178" s="50"/>
      <c r="O178" s="50"/>
      <c r="P178" s="50"/>
      <c r="AA178" s="51"/>
      <c r="AH178" s="51"/>
      <c r="AM178" s="52"/>
      <c r="AN178" s="52"/>
      <c r="AO178" s="53"/>
      <c r="AP178" s="52"/>
      <c r="AQ178" s="47"/>
      <c r="AR178" s="47"/>
      <c r="AS178" s="52"/>
    </row>
    <row r="179" spans="3:45" s="46" customFormat="1" ht="15.9" hidden="1" customHeight="1" x14ac:dyDescent="0.25">
      <c r="C179" s="47"/>
      <c r="D179" s="47"/>
      <c r="E179" s="47"/>
      <c r="F179" s="47"/>
      <c r="G179" s="47"/>
      <c r="H179" s="48"/>
      <c r="I179" s="47"/>
      <c r="J179" s="47"/>
      <c r="K179" s="47"/>
      <c r="L179" s="47"/>
      <c r="M179" s="49"/>
      <c r="N179" s="50"/>
      <c r="O179" s="50"/>
      <c r="P179" s="50"/>
      <c r="AA179" s="51"/>
      <c r="AH179" s="51"/>
      <c r="AM179" s="52"/>
      <c r="AN179" s="52"/>
      <c r="AO179" s="53"/>
      <c r="AP179" s="52"/>
      <c r="AQ179" s="47"/>
      <c r="AR179" s="47"/>
      <c r="AS179" s="52"/>
    </row>
    <row r="180" spans="3:45" s="46" customFormat="1" ht="15.9" hidden="1" customHeight="1" x14ac:dyDescent="0.25">
      <c r="C180" s="47"/>
      <c r="D180" s="47"/>
      <c r="E180" s="47"/>
      <c r="F180" s="47"/>
      <c r="G180" s="47"/>
      <c r="H180" s="48"/>
      <c r="I180" s="47"/>
      <c r="J180" s="47"/>
      <c r="K180" s="47"/>
      <c r="L180" s="47"/>
      <c r="M180" s="49"/>
      <c r="N180" s="50"/>
      <c r="O180" s="50"/>
      <c r="P180" s="50"/>
      <c r="AA180" s="51"/>
      <c r="AH180" s="51"/>
      <c r="AM180" s="52"/>
      <c r="AN180" s="52"/>
      <c r="AO180" s="53"/>
      <c r="AP180" s="52"/>
      <c r="AQ180" s="47"/>
      <c r="AR180" s="47"/>
      <c r="AS180" s="52"/>
    </row>
    <row r="181" spans="3:45" s="46" customFormat="1" ht="15.9" hidden="1" customHeight="1" x14ac:dyDescent="0.25">
      <c r="C181" s="47"/>
      <c r="D181" s="47"/>
      <c r="E181" s="47"/>
      <c r="F181" s="47"/>
      <c r="G181" s="47"/>
      <c r="H181" s="48"/>
      <c r="I181" s="47"/>
      <c r="J181" s="47"/>
      <c r="K181" s="47"/>
      <c r="L181" s="47"/>
      <c r="M181" s="49"/>
      <c r="N181" s="50"/>
      <c r="O181" s="50"/>
      <c r="P181" s="50"/>
      <c r="AA181" s="51"/>
      <c r="AH181" s="51"/>
      <c r="AM181" s="52"/>
      <c r="AN181" s="52"/>
      <c r="AO181" s="53"/>
      <c r="AP181" s="52"/>
      <c r="AQ181" s="47"/>
      <c r="AR181" s="47"/>
      <c r="AS181" s="52"/>
    </row>
    <row r="182" spans="3:45" s="46" customFormat="1" ht="15.9" hidden="1" customHeight="1" x14ac:dyDescent="0.25">
      <c r="C182" s="47"/>
      <c r="D182" s="47"/>
      <c r="E182" s="47"/>
      <c r="F182" s="47"/>
      <c r="G182" s="47"/>
      <c r="H182" s="48"/>
      <c r="I182" s="47"/>
      <c r="J182" s="47"/>
      <c r="K182" s="47"/>
      <c r="L182" s="47"/>
      <c r="M182" s="49"/>
      <c r="N182" s="50"/>
      <c r="O182" s="50"/>
      <c r="P182" s="50"/>
      <c r="AA182" s="51"/>
      <c r="AH182" s="51"/>
      <c r="AM182" s="52"/>
      <c r="AN182" s="52"/>
      <c r="AO182" s="53"/>
      <c r="AP182" s="52"/>
      <c r="AQ182" s="47"/>
      <c r="AR182" s="47"/>
      <c r="AS182" s="52"/>
    </row>
    <row r="183" spans="3:45" s="46" customFormat="1" ht="15.9" hidden="1" customHeight="1" x14ac:dyDescent="0.25">
      <c r="C183" s="47"/>
      <c r="D183" s="47"/>
      <c r="E183" s="47"/>
      <c r="F183" s="47"/>
      <c r="G183" s="47"/>
      <c r="H183" s="48"/>
      <c r="I183" s="47"/>
      <c r="J183" s="47"/>
      <c r="K183" s="47"/>
      <c r="L183" s="47"/>
      <c r="M183" s="49"/>
      <c r="N183" s="50"/>
      <c r="O183" s="50"/>
      <c r="P183" s="50"/>
      <c r="AA183" s="51"/>
      <c r="AH183" s="51"/>
      <c r="AM183" s="52"/>
      <c r="AN183" s="52"/>
      <c r="AO183" s="53"/>
      <c r="AP183" s="52"/>
      <c r="AQ183" s="47"/>
      <c r="AR183" s="47"/>
      <c r="AS183" s="52"/>
    </row>
    <row r="184" spans="3:45" s="46" customFormat="1" ht="15.9" hidden="1" customHeight="1" x14ac:dyDescent="0.25">
      <c r="C184" s="47"/>
      <c r="D184" s="47"/>
      <c r="E184" s="47"/>
      <c r="F184" s="47"/>
      <c r="G184" s="47"/>
      <c r="H184" s="48"/>
      <c r="I184" s="47"/>
      <c r="J184" s="47"/>
      <c r="K184" s="47"/>
      <c r="L184" s="47"/>
      <c r="M184" s="49"/>
      <c r="N184" s="50"/>
      <c r="O184" s="50"/>
      <c r="P184" s="50"/>
      <c r="AA184" s="51"/>
      <c r="AH184" s="51"/>
      <c r="AM184" s="52"/>
      <c r="AN184" s="52"/>
      <c r="AO184" s="53"/>
      <c r="AP184" s="52"/>
      <c r="AQ184" s="47"/>
      <c r="AR184" s="47"/>
      <c r="AS184" s="52"/>
    </row>
    <row r="185" spans="3:45" s="46" customFormat="1" ht="15.9" hidden="1" customHeight="1" x14ac:dyDescent="0.25">
      <c r="C185" s="47"/>
      <c r="D185" s="47"/>
      <c r="E185" s="47"/>
      <c r="F185" s="47"/>
      <c r="G185" s="47"/>
      <c r="H185" s="48"/>
      <c r="I185" s="47"/>
      <c r="J185" s="47"/>
      <c r="K185" s="47"/>
      <c r="L185" s="47"/>
      <c r="M185" s="49"/>
      <c r="N185" s="50"/>
      <c r="O185" s="50"/>
      <c r="P185" s="50"/>
      <c r="AA185" s="51"/>
      <c r="AH185" s="51"/>
      <c r="AM185" s="52"/>
      <c r="AN185" s="52"/>
      <c r="AO185" s="53"/>
      <c r="AP185" s="52"/>
      <c r="AQ185" s="47"/>
      <c r="AR185" s="47"/>
      <c r="AS185" s="52"/>
    </row>
    <row r="186" spans="3:45" s="46" customFormat="1" ht="15.9" hidden="1" customHeight="1" x14ac:dyDescent="0.25">
      <c r="C186" s="47"/>
      <c r="D186" s="47"/>
      <c r="E186" s="47"/>
      <c r="F186" s="47"/>
      <c r="G186" s="47"/>
      <c r="H186" s="48"/>
      <c r="I186" s="47"/>
      <c r="J186" s="47"/>
      <c r="K186" s="47"/>
      <c r="L186" s="47"/>
      <c r="M186" s="49"/>
      <c r="N186" s="50"/>
      <c r="O186" s="50"/>
      <c r="P186" s="50"/>
      <c r="AA186" s="51"/>
      <c r="AH186" s="51"/>
      <c r="AM186" s="52"/>
      <c r="AN186" s="52"/>
      <c r="AO186" s="53"/>
      <c r="AP186" s="52"/>
      <c r="AQ186" s="47"/>
      <c r="AR186" s="47"/>
      <c r="AS186" s="52"/>
    </row>
    <row r="187" spans="3:45" s="46" customFormat="1" ht="15.9" hidden="1" customHeight="1" x14ac:dyDescent="0.25">
      <c r="C187" s="47"/>
      <c r="D187" s="47"/>
      <c r="E187" s="47"/>
      <c r="F187" s="47"/>
      <c r="G187" s="47"/>
      <c r="H187" s="48"/>
      <c r="I187" s="47"/>
      <c r="J187" s="47"/>
      <c r="K187" s="47"/>
      <c r="L187" s="47"/>
      <c r="M187" s="49"/>
      <c r="N187" s="50"/>
      <c r="O187" s="50"/>
      <c r="P187" s="50"/>
      <c r="AA187" s="51"/>
      <c r="AH187" s="51"/>
      <c r="AM187" s="52"/>
      <c r="AN187" s="52"/>
      <c r="AO187" s="53"/>
      <c r="AP187" s="52"/>
      <c r="AQ187" s="47"/>
      <c r="AR187" s="47"/>
      <c r="AS187" s="52"/>
    </row>
    <row r="188" spans="3:45" s="46" customFormat="1" ht="15.9" hidden="1" customHeight="1" x14ac:dyDescent="0.25">
      <c r="C188" s="47"/>
      <c r="D188" s="47"/>
      <c r="E188" s="47"/>
      <c r="F188" s="47"/>
      <c r="G188" s="47"/>
      <c r="H188" s="48"/>
      <c r="I188" s="47"/>
      <c r="J188" s="47"/>
      <c r="K188" s="47"/>
      <c r="L188" s="47"/>
      <c r="M188" s="49"/>
      <c r="N188" s="50"/>
      <c r="O188" s="50"/>
      <c r="P188" s="50"/>
      <c r="AA188" s="51"/>
      <c r="AH188" s="51"/>
      <c r="AM188" s="52"/>
      <c r="AN188" s="52"/>
      <c r="AO188" s="53"/>
      <c r="AP188" s="52"/>
      <c r="AQ188" s="47"/>
      <c r="AR188" s="47"/>
      <c r="AS188" s="52"/>
    </row>
    <row r="189" spans="3:45" s="46" customFormat="1" ht="15.9" hidden="1" customHeight="1" x14ac:dyDescent="0.25">
      <c r="C189" s="47"/>
      <c r="D189" s="47"/>
      <c r="E189" s="47"/>
      <c r="F189" s="47"/>
      <c r="G189" s="47"/>
      <c r="H189" s="48"/>
      <c r="I189" s="47"/>
      <c r="J189" s="47"/>
      <c r="K189" s="47"/>
      <c r="L189" s="47"/>
      <c r="M189" s="49"/>
      <c r="N189" s="50"/>
      <c r="O189" s="50"/>
      <c r="P189" s="50"/>
      <c r="AA189" s="51"/>
      <c r="AH189" s="51"/>
      <c r="AM189" s="52"/>
      <c r="AN189" s="52"/>
      <c r="AO189" s="53"/>
      <c r="AP189" s="52"/>
      <c r="AQ189" s="47"/>
      <c r="AR189" s="47"/>
      <c r="AS189" s="52"/>
    </row>
    <row r="190" spans="3:45" s="46" customFormat="1" ht="15.9" hidden="1" customHeight="1" x14ac:dyDescent="0.25">
      <c r="C190" s="47"/>
      <c r="D190" s="47"/>
      <c r="E190" s="47"/>
      <c r="F190" s="47"/>
      <c r="G190" s="47"/>
      <c r="H190" s="48"/>
      <c r="I190" s="47"/>
      <c r="J190" s="47"/>
      <c r="K190" s="47"/>
      <c r="L190" s="47"/>
      <c r="M190" s="49"/>
      <c r="N190" s="50"/>
      <c r="O190" s="50"/>
      <c r="P190" s="50"/>
      <c r="AA190" s="51"/>
      <c r="AH190" s="51"/>
      <c r="AM190" s="52"/>
      <c r="AN190" s="52"/>
      <c r="AO190" s="53"/>
      <c r="AP190" s="52"/>
      <c r="AQ190" s="47"/>
      <c r="AR190" s="47"/>
      <c r="AS190" s="52"/>
    </row>
    <row r="191" spans="3:45" s="46" customFormat="1" ht="15.9" hidden="1" customHeight="1" x14ac:dyDescent="0.25">
      <c r="C191" s="47"/>
      <c r="D191" s="47"/>
      <c r="E191" s="47"/>
      <c r="F191" s="47"/>
      <c r="G191" s="47"/>
      <c r="H191" s="48"/>
      <c r="I191" s="47"/>
      <c r="J191" s="47"/>
      <c r="K191" s="47"/>
      <c r="L191" s="47"/>
      <c r="M191" s="49"/>
      <c r="N191" s="50"/>
      <c r="O191" s="50"/>
      <c r="P191" s="50"/>
      <c r="AA191" s="51"/>
      <c r="AH191" s="51"/>
      <c r="AM191" s="52"/>
      <c r="AN191" s="52"/>
      <c r="AO191" s="53"/>
      <c r="AP191" s="52"/>
      <c r="AQ191" s="47"/>
      <c r="AR191" s="47"/>
      <c r="AS191" s="52"/>
    </row>
    <row r="192" spans="3:45" s="46" customFormat="1" ht="15.9" hidden="1" customHeight="1" x14ac:dyDescent="0.25">
      <c r="C192" s="47"/>
      <c r="D192" s="47"/>
      <c r="E192" s="47"/>
      <c r="F192" s="47"/>
      <c r="G192" s="47"/>
      <c r="H192" s="48"/>
      <c r="I192" s="47"/>
      <c r="J192" s="47"/>
      <c r="K192" s="47"/>
      <c r="L192" s="47"/>
      <c r="M192" s="49"/>
      <c r="N192" s="50"/>
      <c r="O192" s="50"/>
      <c r="P192" s="50"/>
      <c r="AA192" s="51"/>
      <c r="AH192" s="51"/>
      <c r="AM192" s="52"/>
      <c r="AN192" s="52"/>
      <c r="AO192" s="53"/>
      <c r="AP192" s="52"/>
      <c r="AQ192" s="47"/>
      <c r="AR192" s="47"/>
      <c r="AS192" s="52"/>
    </row>
    <row r="193" spans="3:45" s="46" customFormat="1" ht="15.9" hidden="1" customHeight="1" x14ac:dyDescent="0.25">
      <c r="C193" s="47"/>
      <c r="D193" s="47"/>
      <c r="E193" s="47"/>
      <c r="F193" s="47"/>
      <c r="G193" s="47"/>
      <c r="H193" s="48"/>
      <c r="I193" s="47"/>
      <c r="J193" s="47"/>
      <c r="K193" s="47"/>
      <c r="L193" s="47"/>
      <c r="M193" s="49"/>
      <c r="N193" s="50"/>
      <c r="O193" s="50"/>
      <c r="P193" s="50"/>
      <c r="AA193" s="51"/>
      <c r="AH193" s="51"/>
      <c r="AM193" s="52"/>
      <c r="AN193" s="52"/>
      <c r="AO193" s="53"/>
      <c r="AP193" s="52"/>
      <c r="AQ193" s="47"/>
      <c r="AR193" s="47"/>
      <c r="AS193" s="52"/>
    </row>
    <row r="194" spans="3:45" s="46" customFormat="1" ht="15.9" hidden="1" customHeight="1" x14ac:dyDescent="0.25">
      <c r="C194" s="47"/>
      <c r="D194" s="47"/>
      <c r="E194" s="47"/>
      <c r="F194" s="47"/>
      <c r="G194" s="47"/>
      <c r="H194" s="48"/>
      <c r="I194" s="47"/>
      <c r="J194" s="47"/>
      <c r="K194" s="47"/>
      <c r="L194" s="47"/>
      <c r="M194" s="49"/>
      <c r="N194" s="50"/>
      <c r="O194" s="50"/>
      <c r="P194" s="50"/>
      <c r="AA194" s="51"/>
      <c r="AH194" s="51"/>
      <c r="AM194" s="52"/>
      <c r="AN194" s="52"/>
      <c r="AO194" s="53"/>
      <c r="AP194" s="52"/>
      <c r="AQ194" s="47"/>
      <c r="AR194" s="47"/>
      <c r="AS194" s="52"/>
    </row>
    <row r="195" spans="3:45" s="46" customFormat="1" ht="15.9" hidden="1" customHeight="1" x14ac:dyDescent="0.25">
      <c r="C195" s="47"/>
      <c r="D195" s="47"/>
      <c r="E195" s="47"/>
      <c r="F195" s="47"/>
      <c r="G195" s="47"/>
      <c r="H195" s="48"/>
      <c r="I195" s="47"/>
      <c r="J195" s="47"/>
      <c r="K195" s="47"/>
      <c r="L195" s="47"/>
      <c r="M195" s="49"/>
      <c r="N195" s="50"/>
      <c r="O195" s="50"/>
      <c r="P195" s="50"/>
      <c r="AA195" s="51"/>
      <c r="AH195" s="51"/>
      <c r="AM195" s="52"/>
      <c r="AN195" s="52"/>
      <c r="AO195" s="53"/>
      <c r="AP195" s="52"/>
      <c r="AQ195" s="47"/>
      <c r="AR195" s="47"/>
      <c r="AS195" s="52"/>
    </row>
    <row r="196" spans="3:45" s="46" customFormat="1" ht="15.9" hidden="1" customHeight="1" x14ac:dyDescent="0.25">
      <c r="C196" s="47"/>
      <c r="D196" s="47"/>
      <c r="E196" s="47"/>
      <c r="F196" s="47"/>
      <c r="G196" s="47"/>
      <c r="H196" s="48"/>
      <c r="I196" s="47"/>
      <c r="J196" s="47"/>
      <c r="K196" s="47"/>
      <c r="L196" s="47"/>
      <c r="M196" s="49"/>
      <c r="N196" s="50"/>
      <c r="O196" s="50"/>
      <c r="P196" s="50"/>
      <c r="AA196" s="51"/>
      <c r="AH196" s="51"/>
      <c r="AM196" s="52"/>
      <c r="AN196" s="52"/>
      <c r="AO196" s="53"/>
      <c r="AP196" s="52"/>
      <c r="AQ196" s="47"/>
      <c r="AR196" s="47"/>
      <c r="AS196" s="52"/>
    </row>
    <row r="197" spans="3:45" s="46" customFormat="1" ht="15.9" hidden="1" customHeight="1" x14ac:dyDescent="0.25">
      <c r="C197" s="47"/>
      <c r="D197" s="47"/>
      <c r="E197" s="47"/>
      <c r="F197" s="47"/>
      <c r="G197" s="47"/>
      <c r="H197" s="48"/>
      <c r="I197" s="47"/>
      <c r="J197" s="47"/>
      <c r="K197" s="47"/>
      <c r="L197" s="47"/>
      <c r="M197" s="49"/>
      <c r="N197" s="50"/>
      <c r="O197" s="50"/>
      <c r="P197" s="50"/>
      <c r="AA197" s="51"/>
      <c r="AH197" s="51"/>
      <c r="AM197" s="52"/>
      <c r="AN197" s="52"/>
      <c r="AO197" s="53"/>
      <c r="AP197" s="52"/>
      <c r="AQ197" s="47"/>
      <c r="AR197" s="47"/>
      <c r="AS197" s="52"/>
    </row>
    <row r="198" spans="3:45" s="46" customFormat="1" ht="15.9" hidden="1" customHeight="1" x14ac:dyDescent="0.25">
      <c r="C198" s="47"/>
      <c r="D198" s="47"/>
      <c r="E198" s="47"/>
      <c r="F198" s="47"/>
      <c r="G198" s="47"/>
      <c r="H198" s="48"/>
      <c r="I198" s="47"/>
      <c r="J198" s="47"/>
      <c r="K198" s="47"/>
      <c r="L198" s="47"/>
      <c r="M198" s="49"/>
      <c r="N198" s="50"/>
      <c r="O198" s="50"/>
      <c r="P198" s="50"/>
      <c r="AA198" s="51"/>
      <c r="AH198" s="51"/>
      <c r="AM198" s="52"/>
      <c r="AN198" s="52"/>
      <c r="AO198" s="53"/>
      <c r="AP198" s="52"/>
      <c r="AQ198" s="47"/>
      <c r="AR198" s="47"/>
      <c r="AS198" s="52"/>
    </row>
    <row r="199" spans="3:45" s="46" customFormat="1" ht="15.9" hidden="1" customHeight="1" x14ac:dyDescent="0.25">
      <c r="C199" s="47"/>
      <c r="D199" s="47"/>
      <c r="E199" s="47"/>
      <c r="F199" s="47"/>
      <c r="G199" s="47"/>
      <c r="H199" s="48"/>
      <c r="I199" s="47"/>
      <c r="J199" s="47"/>
      <c r="K199" s="47"/>
      <c r="L199" s="47"/>
      <c r="M199" s="49"/>
      <c r="N199" s="50"/>
      <c r="O199" s="50"/>
      <c r="P199" s="50"/>
      <c r="AA199" s="51"/>
      <c r="AH199" s="51"/>
      <c r="AM199" s="52"/>
      <c r="AN199" s="52"/>
      <c r="AO199" s="53"/>
      <c r="AP199" s="52"/>
      <c r="AQ199" s="47"/>
      <c r="AR199" s="47"/>
      <c r="AS199" s="52"/>
    </row>
    <row r="200" spans="3:45" s="46" customFormat="1" ht="15.9" hidden="1" customHeight="1" x14ac:dyDescent="0.25">
      <c r="C200" s="47"/>
      <c r="D200" s="47"/>
      <c r="E200" s="47"/>
      <c r="F200" s="47"/>
      <c r="G200" s="47"/>
      <c r="H200" s="48"/>
      <c r="I200" s="47"/>
      <c r="J200" s="47"/>
      <c r="K200" s="47"/>
      <c r="L200" s="47"/>
      <c r="M200" s="49"/>
      <c r="N200" s="50"/>
      <c r="O200" s="50"/>
      <c r="P200" s="50"/>
      <c r="AA200" s="51"/>
      <c r="AH200" s="51"/>
      <c r="AM200" s="52"/>
      <c r="AN200" s="52"/>
      <c r="AO200" s="53"/>
      <c r="AP200" s="52"/>
      <c r="AQ200" s="47"/>
      <c r="AR200" s="47"/>
      <c r="AS200" s="52"/>
    </row>
    <row r="201" spans="3:45" s="46" customFormat="1" ht="15.9" hidden="1" customHeight="1" x14ac:dyDescent="0.25">
      <c r="C201" s="47"/>
      <c r="D201" s="47"/>
      <c r="E201" s="47"/>
      <c r="F201" s="47"/>
      <c r="G201" s="47"/>
      <c r="H201" s="48"/>
      <c r="I201" s="47"/>
      <c r="J201" s="47"/>
      <c r="K201" s="47"/>
      <c r="L201" s="47"/>
      <c r="M201" s="49"/>
      <c r="N201" s="50"/>
      <c r="O201" s="50"/>
      <c r="P201" s="50"/>
      <c r="AA201" s="51"/>
      <c r="AH201" s="51"/>
      <c r="AM201" s="52"/>
      <c r="AN201" s="52"/>
      <c r="AO201" s="53"/>
      <c r="AP201" s="52"/>
      <c r="AQ201" s="47"/>
      <c r="AR201" s="47"/>
      <c r="AS201" s="52"/>
    </row>
    <row r="202" spans="3:45" s="46" customFormat="1" ht="15.9" hidden="1" customHeight="1" x14ac:dyDescent="0.25">
      <c r="C202" s="47"/>
      <c r="D202" s="47"/>
      <c r="E202" s="47"/>
      <c r="F202" s="47"/>
      <c r="G202" s="47"/>
      <c r="H202" s="48"/>
      <c r="I202" s="47"/>
      <c r="J202" s="47"/>
      <c r="K202" s="47"/>
      <c r="L202" s="47"/>
      <c r="M202" s="49"/>
      <c r="N202" s="50"/>
      <c r="O202" s="50"/>
      <c r="P202" s="50"/>
      <c r="AA202" s="51"/>
      <c r="AH202" s="51"/>
      <c r="AM202" s="52"/>
      <c r="AN202" s="52"/>
      <c r="AO202" s="53"/>
      <c r="AP202" s="52"/>
      <c r="AQ202" s="47"/>
      <c r="AR202" s="47"/>
      <c r="AS202" s="52"/>
    </row>
    <row r="203" spans="3:45" s="46" customFormat="1" ht="15.9" hidden="1" customHeight="1" x14ac:dyDescent="0.25">
      <c r="C203" s="47"/>
      <c r="D203" s="47"/>
      <c r="E203" s="47"/>
      <c r="F203" s="47"/>
      <c r="G203" s="47"/>
      <c r="H203" s="48"/>
      <c r="I203" s="47"/>
      <c r="J203" s="47"/>
      <c r="K203" s="47"/>
      <c r="L203" s="47"/>
      <c r="M203" s="49"/>
      <c r="N203" s="50"/>
      <c r="O203" s="50"/>
      <c r="P203" s="50"/>
      <c r="AA203" s="51"/>
      <c r="AH203" s="51"/>
      <c r="AM203" s="52"/>
      <c r="AN203" s="52"/>
      <c r="AO203" s="53"/>
      <c r="AP203" s="52"/>
      <c r="AQ203" s="47"/>
      <c r="AR203" s="47"/>
      <c r="AS203" s="52"/>
    </row>
    <row r="204" spans="3:45" s="46" customFormat="1" ht="15.9" hidden="1" customHeight="1" x14ac:dyDescent="0.25">
      <c r="C204" s="47"/>
      <c r="D204" s="47"/>
      <c r="E204" s="47"/>
      <c r="F204" s="47"/>
      <c r="G204" s="47"/>
      <c r="H204" s="48"/>
      <c r="I204" s="47"/>
      <c r="J204" s="47"/>
      <c r="K204" s="47"/>
      <c r="L204" s="47"/>
      <c r="M204" s="49"/>
      <c r="N204" s="50"/>
      <c r="O204" s="50"/>
      <c r="P204" s="50"/>
      <c r="AA204" s="51"/>
      <c r="AH204" s="51"/>
      <c r="AM204" s="52"/>
      <c r="AN204" s="52"/>
      <c r="AO204" s="53"/>
      <c r="AP204" s="52"/>
      <c r="AQ204" s="47"/>
      <c r="AR204" s="47"/>
      <c r="AS204" s="52"/>
    </row>
    <row r="205" spans="3:45" s="46" customFormat="1" ht="15.9" hidden="1" customHeight="1" x14ac:dyDescent="0.25">
      <c r="C205" s="47"/>
      <c r="D205" s="47"/>
      <c r="E205" s="47"/>
      <c r="F205" s="47"/>
      <c r="G205" s="47"/>
      <c r="H205" s="48"/>
      <c r="I205" s="47"/>
      <c r="J205" s="47"/>
      <c r="K205" s="47"/>
      <c r="L205" s="47"/>
      <c r="M205" s="49"/>
      <c r="N205" s="50"/>
      <c r="O205" s="50"/>
      <c r="P205" s="50"/>
      <c r="AA205" s="51"/>
      <c r="AH205" s="51"/>
      <c r="AM205" s="52"/>
      <c r="AN205" s="52"/>
      <c r="AO205" s="53"/>
      <c r="AP205" s="52"/>
      <c r="AQ205" s="47"/>
      <c r="AR205" s="47"/>
      <c r="AS205" s="52"/>
    </row>
    <row r="206" spans="3:45" s="46" customFormat="1" ht="15.9" hidden="1" customHeight="1" x14ac:dyDescent="0.25">
      <c r="C206" s="47"/>
      <c r="D206" s="47"/>
      <c r="E206" s="47"/>
      <c r="F206" s="47"/>
      <c r="G206" s="47"/>
      <c r="H206" s="48"/>
      <c r="I206" s="47"/>
      <c r="J206" s="47"/>
      <c r="K206" s="47"/>
      <c r="L206" s="47"/>
      <c r="M206" s="49"/>
      <c r="N206" s="50"/>
      <c r="O206" s="50"/>
      <c r="P206" s="50"/>
      <c r="AA206" s="51"/>
      <c r="AH206" s="51"/>
      <c r="AM206" s="52"/>
      <c r="AN206" s="52"/>
      <c r="AO206" s="53"/>
      <c r="AP206" s="52"/>
      <c r="AQ206" s="47"/>
      <c r="AR206" s="47"/>
      <c r="AS206" s="52"/>
    </row>
    <row r="207" spans="3:45" s="46" customFormat="1" ht="15.9" hidden="1" customHeight="1" x14ac:dyDescent="0.25">
      <c r="C207" s="47"/>
      <c r="D207" s="47"/>
      <c r="E207" s="47"/>
      <c r="F207" s="47"/>
      <c r="G207" s="47"/>
      <c r="H207" s="48"/>
      <c r="I207" s="47"/>
      <c r="J207" s="47"/>
      <c r="K207" s="47"/>
      <c r="L207" s="47"/>
      <c r="M207" s="49"/>
      <c r="N207" s="50"/>
      <c r="O207" s="50"/>
      <c r="P207" s="50"/>
      <c r="AA207" s="51"/>
      <c r="AH207" s="51"/>
      <c r="AM207" s="52"/>
      <c r="AN207" s="52"/>
      <c r="AO207" s="53"/>
      <c r="AP207" s="52"/>
      <c r="AQ207" s="47"/>
      <c r="AR207" s="47"/>
      <c r="AS207" s="52"/>
    </row>
    <row r="208" spans="3:45" s="46" customFormat="1" ht="15.9" hidden="1" customHeight="1" x14ac:dyDescent="0.25">
      <c r="C208" s="47"/>
      <c r="D208" s="47"/>
      <c r="E208" s="47"/>
      <c r="F208" s="47"/>
      <c r="G208" s="47"/>
      <c r="H208" s="48"/>
      <c r="I208" s="47"/>
      <c r="J208" s="47"/>
      <c r="K208" s="47"/>
      <c r="L208" s="47"/>
      <c r="M208" s="49"/>
      <c r="N208" s="50"/>
      <c r="O208" s="50"/>
      <c r="P208" s="50"/>
      <c r="AA208" s="51"/>
      <c r="AH208" s="51"/>
      <c r="AM208" s="52"/>
      <c r="AN208" s="52"/>
      <c r="AO208" s="53"/>
      <c r="AP208" s="52"/>
      <c r="AQ208" s="47"/>
      <c r="AR208" s="47"/>
      <c r="AS208" s="52"/>
    </row>
    <row r="209" spans="3:45" s="46" customFormat="1" ht="15.9" hidden="1" customHeight="1" x14ac:dyDescent="0.25">
      <c r="C209" s="47"/>
      <c r="D209" s="47"/>
      <c r="E209" s="47"/>
      <c r="F209" s="47"/>
      <c r="G209" s="47"/>
      <c r="H209" s="48"/>
      <c r="I209" s="47"/>
      <c r="J209" s="47"/>
      <c r="K209" s="47"/>
      <c r="L209" s="47"/>
      <c r="M209" s="49"/>
      <c r="N209" s="50"/>
      <c r="O209" s="50"/>
      <c r="P209" s="50"/>
      <c r="AA209" s="51"/>
      <c r="AH209" s="51"/>
      <c r="AM209" s="52"/>
      <c r="AN209" s="52"/>
      <c r="AO209" s="53"/>
      <c r="AP209" s="52"/>
      <c r="AQ209" s="47"/>
      <c r="AR209" s="47"/>
      <c r="AS209" s="52"/>
    </row>
    <row r="210" spans="3:45" s="46" customFormat="1" ht="15.9" hidden="1" customHeight="1" x14ac:dyDescent="0.25">
      <c r="C210" s="47"/>
      <c r="D210" s="47"/>
      <c r="E210" s="47"/>
      <c r="F210" s="47"/>
      <c r="G210" s="47"/>
      <c r="H210" s="48"/>
      <c r="I210" s="47"/>
      <c r="J210" s="47"/>
      <c r="K210" s="47"/>
      <c r="L210" s="47"/>
      <c r="M210" s="49"/>
      <c r="N210" s="50"/>
      <c r="O210" s="50"/>
      <c r="P210" s="50"/>
      <c r="AA210" s="51"/>
      <c r="AH210" s="51"/>
      <c r="AM210" s="52"/>
      <c r="AN210" s="52"/>
      <c r="AO210" s="53"/>
      <c r="AP210" s="52"/>
      <c r="AQ210" s="47"/>
      <c r="AR210" s="47"/>
      <c r="AS210" s="52"/>
    </row>
    <row r="211" spans="3:45" s="46" customFormat="1" ht="15.9" hidden="1" customHeight="1" x14ac:dyDescent="0.25">
      <c r="C211" s="47"/>
      <c r="D211" s="47"/>
      <c r="E211" s="47"/>
      <c r="F211" s="47"/>
      <c r="G211" s="47"/>
      <c r="H211" s="48"/>
      <c r="I211" s="47"/>
      <c r="J211" s="47"/>
      <c r="K211" s="47"/>
      <c r="L211" s="47"/>
      <c r="M211" s="49"/>
      <c r="N211" s="50"/>
      <c r="O211" s="50"/>
      <c r="P211" s="50"/>
      <c r="AA211" s="51"/>
      <c r="AH211" s="51"/>
      <c r="AM211" s="52"/>
      <c r="AN211" s="52"/>
      <c r="AO211" s="53"/>
      <c r="AP211" s="52"/>
      <c r="AQ211" s="47"/>
      <c r="AR211" s="47"/>
      <c r="AS211" s="52"/>
    </row>
    <row r="212" spans="3:45" s="46" customFormat="1" ht="15.9" hidden="1" customHeight="1" x14ac:dyDescent="0.25">
      <c r="C212" s="47"/>
      <c r="D212" s="47"/>
      <c r="E212" s="47"/>
      <c r="F212" s="47"/>
      <c r="G212" s="47"/>
      <c r="H212" s="48"/>
      <c r="I212" s="47"/>
      <c r="J212" s="47"/>
      <c r="K212" s="47"/>
      <c r="L212" s="47"/>
      <c r="M212" s="49"/>
      <c r="N212" s="50"/>
      <c r="O212" s="50"/>
      <c r="P212" s="50"/>
      <c r="AA212" s="51"/>
      <c r="AH212" s="51"/>
      <c r="AM212" s="52"/>
      <c r="AN212" s="52"/>
      <c r="AO212" s="53"/>
      <c r="AP212" s="52"/>
      <c r="AQ212" s="47"/>
      <c r="AR212" s="47"/>
      <c r="AS212" s="52"/>
    </row>
    <row r="213" spans="3:45" s="46" customFormat="1" ht="15.9" hidden="1" customHeight="1" x14ac:dyDescent="0.25">
      <c r="C213" s="47"/>
      <c r="D213" s="47"/>
      <c r="E213" s="47"/>
      <c r="F213" s="47"/>
      <c r="G213" s="47"/>
      <c r="H213" s="48"/>
      <c r="I213" s="47"/>
      <c r="J213" s="47"/>
      <c r="K213" s="47"/>
      <c r="L213" s="47"/>
      <c r="M213" s="49"/>
      <c r="N213" s="50"/>
      <c r="O213" s="50"/>
      <c r="P213" s="50"/>
      <c r="AA213" s="51"/>
      <c r="AH213" s="51"/>
      <c r="AM213" s="52"/>
      <c r="AN213" s="52"/>
      <c r="AO213" s="53"/>
      <c r="AP213" s="52"/>
      <c r="AQ213" s="47"/>
      <c r="AR213" s="47"/>
      <c r="AS213" s="52"/>
    </row>
    <row r="214" spans="3:45" s="46" customFormat="1" ht="15.9" hidden="1" customHeight="1" x14ac:dyDescent="0.25">
      <c r="C214" s="47"/>
      <c r="D214" s="47"/>
      <c r="E214" s="47"/>
      <c r="F214" s="47"/>
      <c r="G214" s="47"/>
      <c r="H214" s="48"/>
      <c r="I214" s="47"/>
      <c r="J214" s="47"/>
      <c r="K214" s="47"/>
      <c r="L214" s="47"/>
      <c r="M214" s="49"/>
      <c r="N214" s="50"/>
      <c r="O214" s="50"/>
      <c r="P214" s="50"/>
      <c r="AA214" s="51"/>
      <c r="AH214" s="51"/>
      <c r="AM214" s="52"/>
      <c r="AN214" s="52"/>
      <c r="AO214" s="53"/>
      <c r="AP214" s="52"/>
      <c r="AQ214" s="47"/>
      <c r="AR214" s="47"/>
      <c r="AS214" s="52"/>
    </row>
    <row r="215" spans="3:45" s="46" customFormat="1" ht="15.9" hidden="1" customHeight="1" x14ac:dyDescent="0.25">
      <c r="C215" s="47"/>
      <c r="D215" s="47"/>
      <c r="E215" s="47"/>
      <c r="F215" s="47"/>
      <c r="G215" s="47"/>
      <c r="H215" s="48"/>
      <c r="I215" s="47"/>
      <c r="J215" s="47"/>
      <c r="K215" s="47"/>
      <c r="L215" s="47"/>
      <c r="M215" s="49"/>
      <c r="N215" s="50"/>
      <c r="O215" s="50"/>
      <c r="P215" s="50"/>
      <c r="AA215" s="51"/>
      <c r="AH215" s="51"/>
      <c r="AM215" s="52"/>
      <c r="AN215" s="52"/>
      <c r="AO215" s="53"/>
      <c r="AP215" s="52"/>
      <c r="AQ215" s="47"/>
      <c r="AR215" s="47"/>
      <c r="AS215" s="52"/>
    </row>
    <row r="216" spans="3:45" s="46" customFormat="1" ht="15.9" hidden="1" customHeight="1" x14ac:dyDescent="0.25">
      <c r="C216" s="47"/>
      <c r="D216" s="47"/>
      <c r="E216" s="47"/>
      <c r="F216" s="47"/>
      <c r="G216" s="47"/>
      <c r="H216" s="48"/>
      <c r="I216" s="47"/>
      <c r="J216" s="47"/>
      <c r="K216" s="47"/>
      <c r="L216" s="47"/>
      <c r="M216" s="49"/>
      <c r="N216" s="50"/>
      <c r="O216" s="50"/>
      <c r="P216" s="50"/>
      <c r="AA216" s="51"/>
      <c r="AH216" s="51"/>
      <c r="AM216" s="52"/>
      <c r="AN216" s="52"/>
      <c r="AO216" s="53"/>
      <c r="AP216" s="52"/>
      <c r="AQ216" s="47"/>
      <c r="AR216" s="47"/>
      <c r="AS216" s="52"/>
    </row>
    <row r="217" spans="3:45" s="46" customFormat="1" ht="15.9" hidden="1" customHeight="1" x14ac:dyDescent="0.25">
      <c r="C217" s="47"/>
      <c r="D217" s="47"/>
      <c r="E217" s="47"/>
      <c r="F217" s="47"/>
      <c r="G217" s="47"/>
      <c r="H217" s="48"/>
      <c r="I217" s="47"/>
      <c r="J217" s="47"/>
      <c r="K217" s="47"/>
      <c r="L217" s="47"/>
      <c r="M217" s="49"/>
      <c r="N217" s="50"/>
      <c r="O217" s="50"/>
      <c r="P217" s="50"/>
      <c r="AA217" s="51"/>
      <c r="AH217" s="51"/>
      <c r="AM217" s="52"/>
      <c r="AN217" s="52"/>
      <c r="AO217" s="53"/>
      <c r="AP217" s="52"/>
      <c r="AQ217" s="47"/>
      <c r="AR217" s="47"/>
      <c r="AS217" s="52"/>
    </row>
    <row r="218" spans="3:45" s="46" customFormat="1" ht="15.9" hidden="1" customHeight="1" x14ac:dyDescent="0.25">
      <c r="C218" s="47"/>
      <c r="D218" s="47"/>
      <c r="E218" s="47"/>
      <c r="F218" s="47"/>
      <c r="G218" s="47"/>
      <c r="H218" s="48"/>
      <c r="I218" s="47"/>
      <c r="J218" s="47"/>
      <c r="K218" s="47"/>
      <c r="L218" s="47"/>
      <c r="M218" s="49"/>
      <c r="N218" s="50"/>
      <c r="O218" s="50"/>
      <c r="P218" s="50"/>
      <c r="AA218" s="51"/>
      <c r="AH218" s="51"/>
      <c r="AM218" s="52"/>
      <c r="AN218" s="52"/>
      <c r="AO218" s="53"/>
      <c r="AP218" s="52"/>
      <c r="AQ218" s="47"/>
      <c r="AR218" s="47"/>
      <c r="AS218" s="52"/>
    </row>
    <row r="219" spans="3:45" s="46" customFormat="1" ht="15.9" hidden="1" customHeight="1" x14ac:dyDescent="0.25">
      <c r="C219" s="47"/>
      <c r="D219" s="47"/>
      <c r="E219" s="47"/>
      <c r="F219" s="47"/>
      <c r="G219" s="47"/>
      <c r="H219" s="48"/>
      <c r="I219" s="47"/>
      <c r="J219" s="47"/>
      <c r="K219" s="47"/>
      <c r="L219" s="47"/>
      <c r="M219" s="49"/>
      <c r="N219" s="50"/>
      <c r="O219" s="50"/>
      <c r="P219" s="50"/>
      <c r="AA219" s="51"/>
      <c r="AH219" s="51"/>
      <c r="AM219" s="52"/>
      <c r="AN219" s="52"/>
      <c r="AO219" s="53"/>
      <c r="AP219" s="52"/>
      <c r="AQ219" s="47"/>
      <c r="AR219" s="47"/>
      <c r="AS219" s="52"/>
    </row>
    <row r="220" spans="3:45" s="46" customFormat="1" ht="15.9" hidden="1" customHeight="1" x14ac:dyDescent="0.25">
      <c r="C220" s="47"/>
      <c r="D220" s="47"/>
      <c r="E220" s="47"/>
      <c r="F220" s="47"/>
      <c r="G220" s="47"/>
      <c r="H220" s="48"/>
      <c r="I220" s="47"/>
      <c r="J220" s="47"/>
      <c r="K220" s="47"/>
      <c r="L220" s="47"/>
      <c r="M220" s="49"/>
      <c r="N220" s="50"/>
      <c r="O220" s="50"/>
      <c r="P220" s="50"/>
      <c r="AA220" s="51"/>
      <c r="AH220" s="51"/>
      <c r="AM220" s="52"/>
      <c r="AN220" s="52"/>
      <c r="AO220" s="53"/>
      <c r="AP220" s="52"/>
      <c r="AQ220" s="47"/>
      <c r="AR220" s="47"/>
      <c r="AS220" s="52"/>
    </row>
    <row r="221" spans="3:45" s="46" customFormat="1" ht="15.9" hidden="1" customHeight="1" x14ac:dyDescent="0.25">
      <c r="C221" s="47"/>
      <c r="D221" s="47"/>
      <c r="E221" s="47"/>
      <c r="F221" s="47"/>
      <c r="G221" s="47"/>
      <c r="H221" s="48"/>
      <c r="I221" s="47"/>
      <c r="J221" s="47"/>
      <c r="K221" s="47"/>
      <c r="L221" s="47"/>
      <c r="M221" s="49"/>
      <c r="N221" s="50"/>
      <c r="O221" s="50"/>
      <c r="P221" s="50"/>
      <c r="AA221" s="51"/>
      <c r="AH221" s="51"/>
      <c r="AM221" s="52"/>
      <c r="AN221" s="52"/>
      <c r="AO221" s="53"/>
      <c r="AP221" s="52"/>
      <c r="AQ221" s="47"/>
      <c r="AR221" s="47"/>
      <c r="AS221" s="52"/>
    </row>
    <row r="222" spans="3:45" s="46" customFormat="1" ht="15.9" hidden="1" customHeight="1" x14ac:dyDescent="0.25">
      <c r="C222" s="47"/>
      <c r="D222" s="47"/>
      <c r="E222" s="47"/>
      <c r="F222" s="47"/>
      <c r="G222" s="47"/>
      <c r="H222" s="48"/>
      <c r="I222" s="47"/>
      <c r="J222" s="47"/>
      <c r="K222" s="47"/>
      <c r="L222" s="47"/>
      <c r="M222" s="49"/>
      <c r="N222" s="50"/>
      <c r="O222" s="50"/>
      <c r="P222" s="50"/>
      <c r="AA222" s="51"/>
      <c r="AH222" s="51"/>
      <c r="AM222" s="52"/>
      <c r="AN222" s="52"/>
      <c r="AO222" s="53"/>
      <c r="AP222" s="52"/>
      <c r="AQ222" s="47"/>
      <c r="AR222" s="47"/>
      <c r="AS222" s="52"/>
    </row>
    <row r="223" spans="3:45" s="46" customFormat="1" ht="15.9" hidden="1" customHeight="1" x14ac:dyDescent="0.25">
      <c r="C223" s="47"/>
      <c r="D223" s="47"/>
      <c r="E223" s="47"/>
      <c r="F223" s="47"/>
      <c r="G223" s="47"/>
      <c r="H223" s="48"/>
      <c r="I223" s="47"/>
      <c r="J223" s="47"/>
      <c r="K223" s="47"/>
      <c r="L223" s="47"/>
      <c r="M223" s="49"/>
      <c r="N223" s="50"/>
      <c r="O223" s="50"/>
      <c r="P223" s="50"/>
      <c r="AA223" s="51"/>
      <c r="AH223" s="51"/>
      <c r="AM223" s="52"/>
      <c r="AN223" s="52"/>
      <c r="AO223" s="53"/>
      <c r="AP223" s="52"/>
      <c r="AQ223" s="47"/>
      <c r="AR223" s="47"/>
      <c r="AS223" s="52"/>
    </row>
    <row r="224" spans="3:45" s="46" customFormat="1" ht="15.9" hidden="1" customHeight="1" x14ac:dyDescent="0.25">
      <c r="C224" s="47"/>
      <c r="D224" s="47"/>
      <c r="E224" s="47"/>
      <c r="F224" s="47"/>
      <c r="G224" s="47"/>
      <c r="H224" s="48"/>
      <c r="I224" s="47"/>
      <c r="J224" s="47"/>
      <c r="K224" s="47"/>
      <c r="L224" s="47"/>
      <c r="M224" s="49"/>
      <c r="N224" s="50"/>
      <c r="O224" s="50"/>
      <c r="P224" s="50"/>
      <c r="AA224" s="51"/>
      <c r="AH224" s="51"/>
      <c r="AM224" s="52"/>
      <c r="AN224" s="52"/>
      <c r="AO224" s="53"/>
      <c r="AP224" s="52"/>
      <c r="AQ224" s="47"/>
      <c r="AR224" s="47"/>
      <c r="AS224" s="52"/>
    </row>
    <row r="225" spans="3:45" s="46" customFormat="1" ht="15.9" hidden="1" customHeight="1" x14ac:dyDescent="0.25">
      <c r="C225" s="47"/>
      <c r="D225" s="47"/>
      <c r="E225" s="47"/>
      <c r="F225" s="47"/>
      <c r="G225" s="47"/>
      <c r="H225" s="48"/>
      <c r="I225" s="47"/>
      <c r="J225" s="47"/>
      <c r="K225" s="47"/>
      <c r="L225" s="47"/>
      <c r="M225" s="49"/>
      <c r="N225" s="50"/>
      <c r="O225" s="50"/>
      <c r="P225" s="50"/>
      <c r="AA225" s="51"/>
      <c r="AH225" s="51"/>
      <c r="AM225" s="52"/>
      <c r="AN225" s="52"/>
      <c r="AO225" s="53"/>
      <c r="AP225" s="52"/>
      <c r="AQ225" s="47"/>
      <c r="AR225" s="47"/>
      <c r="AS225" s="52"/>
    </row>
    <row r="226" spans="3:45" s="46" customFormat="1" ht="15.9" hidden="1" customHeight="1" x14ac:dyDescent="0.25">
      <c r="C226" s="47"/>
      <c r="D226" s="47"/>
      <c r="E226" s="47"/>
      <c r="F226" s="47"/>
      <c r="G226" s="47"/>
      <c r="H226" s="48"/>
      <c r="I226" s="47"/>
      <c r="J226" s="47"/>
      <c r="K226" s="47"/>
      <c r="L226" s="47"/>
      <c r="M226" s="49"/>
      <c r="N226" s="50"/>
      <c r="O226" s="50"/>
      <c r="P226" s="50"/>
      <c r="AA226" s="51"/>
      <c r="AH226" s="51"/>
      <c r="AM226" s="52"/>
      <c r="AN226" s="52"/>
      <c r="AO226" s="53"/>
      <c r="AP226" s="52"/>
      <c r="AQ226" s="47"/>
      <c r="AR226" s="47"/>
      <c r="AS226" s="52"/>
    </row>
    <row r="227" spans="3:45" s="46" customFormat="1" ht="15.9" hidden="1" customHeight="1" x14ac:dyDescent="0.25">
      <c r="C227" s="47"/>
      <c r="D227" s="47"/>
      <c r="E227" s="47"/>
      <c r="F227" s="47"/>
      <c r="G227" s="47"/>
      <c r="H227" s="48"/>
      <c r="I227" s="47"/>
      <c r="J227" s="47"/>
      <c r="K227" s="47"/>
      <c r="L227" s="47"/>
      <c r="M227" s="49"/>
      <c r="N227" s="50"/>
      <c r="O227" s="50"/>
      <c r="P227" s="50"/>
      <c r="AA227" s="51"/>
      <c r="AH227" s="51"/>
      <c r="AM227" s="52"/>
      <c r="AN227" s="52"/>
      <c r="AO227" s="53"/>
      <c r="AP227" s="52"/>
      <c r="AQ227" s="47"/>
      <c r="AR227" s="47"/>
      <c r="AS227" s="52"/>
    </row>
    <row r="228" spans="3:45" s="46" customFormat="1" ht="15.9" hidden="1" customHeight="1" x14ac:dyDescent="0.25">
      <c r="C228" s="47"/>
      <c r="D228" s="47"/>
      <c r="E228" s="47"/>
      <c r="F228" s="47"/>
      <c r="G228" s="47"/>
      <c r="H228" s="48"/>
      <c r="I228" s="47"/>
      <c r="J228" s="47"/>
      <c r="K228" s="47"/>
      <c r="L228" s="47"/>
      <c r="M228" s="49"/>
      <c r="N228" s="50"/>
      <c r="O228" s="50"/>
      <c r="P228" s="50"/>
      <c r="AA228" s="51"/>
      <c r="AH228" s="51"/>
      <c r="AM228" s="52"/>
      <c r="AN228" s="52"/>
      <c r="AO228" s="53"/>
      <c r="AP228" s="52"/>
      <c r="AQ228" s="47"/>
      <c r="AR228" s="47"/>
      <c r="AS228" s="52"/>
    </row>
    <row r="229" spans="3:45" s="46" customFormat="1" ht="15.9" hidden="1" customHeight="1" x14ac:dyDescent="0.25">
      <c r="C229" s="47"/>
      <c r="D229" s="47"/>
      <c r="E229" s="47"/>
      <c r="F229" s="47"/>
      <c r="G229" s="47"/>
      <c r="H229" s="48"/>
      <c r="I229" s="47"/>
      <c r="J229" s="47"/>
      <c r="K229" s="47"/>
      <c r="L229" s="47"/>
      <c r="M229" s="49"/>
      <c r="N229" s="50"/>
      <c r="O229" s="50"/>
      <c r="P229" s="50"/>
      <c r="AA229" s="51"/>
      <c r="AH229" s="51"/>
      <c r="AM229" s="52"/>
      <c r="AN229" s="52"/>
      <c r="AO229" s="53"/>
      <c r="AP229" s="52"/>
      <c r="AQ229" s="47"/>
      <c r="AR229" s="47"/>
      <c r="AS229" s="52"/>
    </row>
    <row r="230" spans="3:45" s="46" customFormat="1" ht="15.9" hidden="1" customHeight="1" x14ac:dyDescent="0.25">
      <c r="C230" s="47"/>
      <c r="D230" s="47"/>
      <c r="E230" s="47"/>
      <c r="F230" s="47"/>
      <c r="G230" s="47"/>
      <c r="H230" s="48"/>
      <c r="I230" s="47"/>
      <c r="J230" s="47"/>
      <c r="K230" s="47"/>
      <c r="L230" s="47"/>
      <c r="M230" s="49"/>
      <c r="N230" s="50"/>
      <c r="O230" s="50"/>
      <c r="P230" s="50"/>
      <c r="AA230" s="51"/>
      <c r="AH230" s="51"/>
      <c r="AM230" s="52"/>
      <c r="AN230" s="52"/>
      <c r="AO230" s="53"/>
      <c r="AP230" s="52"/>
      <c r="AQ230" s="47"/>
      <c r="AR230" s="47"/>
      <c r="AS230" s="52"/>
    </row>
    <row r="231" spans="3:45" s="46" customFormat="1" ht="15.9" hidden="1" customHeight="1" x14ac:dyDescent="0.25">
      <c r="C231" s="47"/>
      <c r="D231" s="47"/>
      <c r="E231" s="47"/>
      <c r="F231" s="47"/>
      <c r="G231" s="47"/>
      <c r="H231" s="48"/>
      <c r="I231" s="47"/>
      <c r="J231" s="47"/>
      <c r="K231" s="47"/>
      <c r="L231" s="47"/>
      <c r="M231" s="49"/>
      <c r="N231" s="50"/>
      <c r="O231" s="50"/>
      <c r="P231" s="50"/>
      <c r="AA231" s="51"/>
      <c r="AH231" s="51"/>
      <c r="AM231" s="52"/>
      <c r="AN231" s="52"/>
      <c r="AO231" s="53"/>
      <c r="AP231" s="52"/>
      <c r="AQ231" s="47"/>
      <c r="AR231" s="47"/>
      <c r="AS231" s="52"/>
    </row>
    <row r="232" spans="3:45" s="46" customFormat="1" ht="15.9" hidden="1" customHeight="1" x14ac:dyDescent="0.25">
      <c r="C232" s="47"/>
      <c r="D232" s="47"/>
      <c r="E232" s="47"/>
      <c r="F232" s="47"/>
      <c r="G232" s="47"/>
      <c r="H232" s="48"/>
      <c r="I232" s="47"/>
      <c r="J232" s="47"/>
      <c r="K232" s="47"/>
      <c r="L232" s="47"/>
      <c r="M232" s="49"/>
      <c r="N232" s="50"/>
      <c r="O232" s="50"/>
      <c r="P232" s="50"/>
      <c r="AA232" s="51"/>
      <c r="AH232" s="51"/>
      <c r="AM232" s="52"/>
      <c r="AN232" s="52"/>
      <c r="AO232" s="53"/>
      <c r="AP232" s="52"/>
      <c r="AQ232" s="47"/>
      <c r="AR232" s="47"/>
      <c r="AS232" s="52"/>
    </row>
    <row r="233" spans="3:45" s="46" customFormat="1" ht="15.9" hidden="1" customHeight="1" x14ac:dyDescent="0.25">
      <c r="C233" s="47"/>
      <c r="D233" s="47"/>
      <c r="E233" s="47"/>
      <c r="F233" s="47"/>
      <c r="G233" s="47"/>
      <c r="H233" s="48"/>
      <c r="I233" s="47"/>
      <c r="J233" s="47"/>
      <c r="K233" s="47"/>
      <c r="L233" s="47"/>
      <c r="M233" s="49"/>
      <c r="N233" s="50"/>
      <c r="O233" s="50"/>
      <c r="P233" s="50"/>
      <c r="AA233" s="51"/>
      <c r="AH233" s="51"/>
      <c r="AM233" s="52"/>
      <c r="AN233" s="52"/>
      <c r="AO233" s="53"/>
      <c r="AP233" s="52"/>
      <c r="AQ233" s="47"/>
      <c r="AR233" s="47"/>
      <c r="AS233" s="52"/>
    </row>
    <row r="234" spans="3:45" s="46" customFormat="1" ht="15.9" hidden="1" customHeight="1" x14ac:dyDescent="0.25">
      <c r="C234" s="47"/>
      <c r="D234" s="47"/>
      <c r="E234" s="47"/>
      <c r="F234" s="47"/>
      <c r="G234" s="47"/>
      <c r="H234" s="48"/>
      <c r="I234" s="47"/>
      <c r="J234" s="47"/>
      <c r="K234" s="47"/>
      <c r="L234" s="47"/>
      <c r="M234" s="49"/>
      <c r="N234" s="50"/>
      <c r="O234" s="50"/>
      <c r="P234" s="50"/>
      <c r="AA234" s="51"/>
      <c r="AH234" s="51"/>
      <c r="AM234" s="52"/>
      <c r="AN234" s="52"/>
      <c r="AO234" s="53"/>
      <c r="AP234" s="52"/>
      <c r="AQ234" s="47"/>
      <c r="AR234" s="47"/>
      <c r="AS234" s="52"/>
    </row>
    <row r="235" spans="3:45" s="46" customFormat="1" ht="15.9" hidden="1" customHeight="1" x14ac:dyDescent="0.25">
      <c r="C235" s="47"/>
      <c r="D235" s="47"/>
      <c r="E235" s="47"/>
      <c r="F235" s="47"/>
      <c r="G235" s="47"/>
      <c r="H235" s="48"/>
      <c r="I235" s="47"/>
      <c r="J235" s="47"/>
      <c r="K235" s="47"/>
      <c r="L235" s="47"/>
      <c r="M235" s="49"/>
      <c r="N235" s="50"/>
      <c r="O235" s="50"/>
      <c r="P235" s="50"/>
      <c r="AA235" s="51"/>
      <c r="AH235" s="51"/>
      <c r="AM235" s="52"/>
      <c r="AN235" s="52"/>
      <c r="AO235" s="53"/>
      <c r="AP235" s="52"/>
      <c r="AQ235" s="47"/>
      <c r="AR235" s="47"/>
      <c r="AS235" s="52"/>
    </row>
    <row r="236" spans="3:45" s="46" customFormat="1" ht="15.9" hidden="1" customHeight="1" x14ac:dyDescent="0.25">
      <c r="C236" s="47"/>
      <c r="D236" s="47"/>
      <c r="E236" s="47"/>
      <c r="F236" s="47"/>
      <c r="G236" s="47"/>
      <c r="H236" s="48"/>
      <c r="I236" s="47"/>
      <c r="J236" s="47"/>
      <c r="K236" s="47"/>
      <c r="L236" s="47"/>
      <c r="M236" s="49"/>
      <c r="N236" s="50"/>
      <c r="O236" s="50"/>
      <c r="P236" s="50"/>
      <c r="AA236" s="51"/>
      <c r="AH236" s="51"/>
      <c r="AM236" s="52"/>
      <c r="AN236" s="52"/>
      <c r="AO236" s="53"/>
      <c r="AP236" s="52"/>
      <c r="AQ236" s="47"/>
      <c r="AR236" s="47"/>
      <c r="AS236" s="52"/>
    </row>
    <row r="237" spans="3:45" s="46" customFormat="1" ht="15.9" hidden="1" customHeight="1" x14ac:dyDescent="0.25">
      <c r="C237" s="47"/>
      <c r="D237" s="47"/>
      <c r="E237" s="47"/>
      <c r="F237" s="47"/>
      <c r="G237" s="47"/>
      <c r="H237" s="48"/>
      <c r="I237" s="47"/>
      <c r="J237" s="47"/>
      <c r="K237" s="47"/>
      <c r="L237" s="47"/>
      <c r="M237" s="49"/>
      <c r="N237" s="50"/>
      <c r="O237" s="50"/>
      <c r="P237" s="50"/>
      <c r="AA237" s="51"/>
      <c r="AH237" s="51"/>
      <c r="AM237" s="52"/>
      <c r="AN237" s="52"/>
      <c r="AO237" s="53"/>
      <c r="AP237" s="52"/>
      <c r="AQ237" s="47"/>
      <c r="AR237" s="47"/>
      <c r="AS237" s="52"/>
    </row>
    <row r="238" spans="3:45" s="46" customFormat="1" ht="15.9" hidden="1" customHeight="1" x14ac:dyDescent="0.25">
      <c r="C238" s="47"/>
      <c r="D238" s="47"/>
      <c r="E238" s="47"/>
      <c r="F238" s="47"/>
      <c r="G238" s="47"/>
      <c r="H238" s="48"/>
      <c r="I238" s="47"/>
      <c r="J238" s="47"/>
      <c r="K238" s="47"/>
      <c r="L238" s="47"/>
      <c r="M238" s="49"/>
      <c r="N238" s="50"/>
      <c r="O238" s="50"/>
      <c r="P238" s="50"/>
      <c r="AA238" s="51"/>
      <c r="AH238" s="51"/>
      <c r="AM238" s="52"/>
      <c r="AN238" s="52"/>
      <c r="AO238" s="53"/>
      <c r="AP238" s="52"/>
      <c r="AQ238" s="47"/>
      <c r="AR238" s="47"/>
      <c r="AS238" s="52"/>
    </row>
    <row r="239" spans="3:45" s="46" customFormat="1" ht="15.9" hidden="1" customHeight="1" x14ac:dyDescent="0.25">
      <c r="C239" s="47"/>
      <c r="D239" s="47"/>
      <c r="E239" s="47"/>
      <c r="F239" s="47"/>
      <c r="G239" s="47"/>
      <c r="H239" s="48"/>
      <c r="I239" s="47"/>
      <c r="J239" s="47"/>
      <c r="K239" s="47"/>
      <c r="L239" s="47"/>
      <c r="M239" s="49"/>
      <c r="N239" s="50"/>
      <c r="O239" s="50"/>
      <c r="P239" s="50"/>
      <c r="AA239" s="51"/>
      <c r="AH239" s="51"/>
      <c r="AM239" s="52"/>
      <c r="AN239" s="52"/>
      <c r="AO239" s="53"/>
      <c r="AP239" s="52"/>
      <c r="AQ239" s="47"/>
      <c r="AR239" s="47"/>
      <c r="AS239" s="52"/>
    </row>
    <row r="240" spans="3:45" s="46" customFormat="1" ht="15.9" hidden="1" customHeight="1" x14ac:dyDescent="0.25">
      <c r="C240" s="47"/>
      <c r="D240" s="47"/>
      <c r="E240" s="47"/>
      <c r="F240" s="47"/>
      <c r="G240" s="47"/>
      <c r="H240" s="48"/>
      <c r="I240" s="47"/>
      <c r="J240" s="47"/>
      <c r="K240" s="47"/>
      <c r="L240" s="47"/>
      <c r="M240" s="49"/>
      <c r="N240" s="50"/>
      <c r="O240" s="50"/>
      <c r="P240" s="50"/>
      <c r="AA240" s="51"/>
      <c r="AH240" s="51"/>
      <c r="AM240" s="52"/>
      <c r="AN240" s="52"/>
      <c r="AO240" s="53"/>
      <c r="AP240" s="52"/>
      <c r="AQ240" s="47"/>
      <c r="AR240" s="47"/>
      <c r="AS240" s="52"/>
    </row>
    <row r="241" spans="3:45" s="46" customFormat="1" ht="15.9" hidden="1" customHeight="1" x14ac:dyDescent="0.25">
      <c r="C241" s="47"/>
      <c r="D241" s="47"/>
      <c r="E241" s="47"/>
      <c r="F241" s="47"/>
      <c r="G241" s="47"/>
      <c r="H241" s="48"/>
      <c r="I241" s="47"/>
      <c r="J241" s="47"/>
      <c r="K241" s="47"/>
      <c r="L241" s="47"/>
      <c r="M241" s="49"/>
      <c r="N241" s="50"/>
      <c r="O241" s="50"/>
      <c r="P241" s="50"/>
      <c r="AA241" s="51"/>
      <c r="AH241" s="51"/>
      <c r="AM241" s="52"/>
      <c r="AN241" s="52"/>
      <c r="AO241" s="53"/>
      <c r="AP241" s="52"/>
      <c r="AQ241" s="47"/>
      <c r="AR241" s="47"/>
      <c r="AS241" s="52"/>
    </row>
    <row r="242" spans="3:45" s="46" customFormat="1" ht="15.9" hidden="1" customHeight="1" x14ac:dyDescent="0.25">
      <c r="C242" s="47"/>
      <c r="D242" s="47"/>
      <c r="E242" s="47"/>
      <c r="F242" s="47"/>
      <c r="G242" s="47"/>
      <c r="H242" s="48"/>
      <c r="I242" s="47"/>
      <c r="J242" s="47"/>
      <c r="K242" s="47"/>
      <c r="L242" s="47"/>
      <c r="M242" s="49"/>
      <c r="N242" s="50"/>
      <c r="O242" s="50"/>
      <c r="P242" s="50"/>
      <c r="AA242" s="51"/>
      <c r="AH242" s="51"/>
      <c r="AM242" s="52"/>
      <c r="AN242" s="52"/>
      <c r="AO242" s="53"/>
      <c r="AP242" s="52"/>
      <c r="AQ242" s="47"/>
      <c r="AR242" s="47"/>
      <c r="AS242" s="52"/>
    </row>
    <row r="243" spans="3:45" s="46" customFormat="1" ht="15.9" hidden="1" customHeight="1" x14ac:dyDescent="0.25">
      <c r="C243" s="47"/>
      <c r="D243" s="47"/>
      <c r="E243" s="47"/>
      <c r="F243" s="47"/>
      <c r="G243" s="47"/>
      <c r="H243" s="48"/>
      <c r="I243" s="47"/>
      <c r="J243" s="47"/>
      <c r="K243" s="47"/>
      <c r="L243" s="47"/>
      <c r="M243" s="49"/>
      <c r="N243" s="50"/>
      <c r="O243" s="50"/>
      <c r="P243" s="50"/>
      <c r="AA243" s="51"/>
      <c r="AH243" s="51"/>
      <c r="AM243" s="52"/>
      <c r="AN243" s="52"/>
      <c r="AO243" s="53"/>
      <c r="AP243" s="52"/>
      <c r="AQ243" s="47"/>
      <c r="AR243" s="47"/>
      <c r="AS243" s="52"/>
    </row>
    <row r="244" spans="3:45" s="46" customFormat="1" ht="15.9" hidden="1" customHeight="1" x14ac:dyDescent="0.25">
      <c r="C244" s="47"/>
      <c r="D244" s="47"/>
      <c r="E244" s="47"/>
      <c r="F244" s="47"/>
      <c r="G244" s="47"/>
      <c r="H244" s="48"/>
      <c r="I244" s="47"/>
      <c r="J244" s="47"/>
      <c r="K244" s="47"/>
      <c r="L244" s="47"/>
      <c r="M244" s="49"/>
      <c r="N244" s="50"/>
      <c r="O244" s="50"/>
      <c r="P244" s="50"/>
      <c r="AA244" s="51"/>
      <c r="AH244" s="51"/>
      <c r="AM244" s="52"/>
      <c r="AN244" s="52"/>
      <c r="AO244" s="53"/>
      <c r="AP244" s="52"/>
      <c r="AQ244" s="47"/>
      <c r="AR244" s="47"/>
      <c r="AS244" s="52"/>
    </row>
    <row r="245" spans="3:45" s="46" customFormat="1" ht="15.9" hidden="1" customHeight="1" x14ac:dyDescent="0.25">
      <c r="C245" s="47"/>
      <c r="D245" s="47"/>
      <c r="E245" s="47"/>
      <c r="F245" s="47"/>
      <c r="G245" s="47"/>
      <c r="H245" s="48"/>
      <c r="I245" s="47"/>
      <c r="J245" s="47"/>
      <c r="K245" s="47"/>
      <c r="L245" s="47"/>
      <c r="M245" s="49"/>
      <c r="N245" s="50"/>
      <c r="O245" s="50"/>
      <c r="P245" s="50"/>
      <c r="AA245" s="51"/>
      <c r="AH245" s="51"/>
      <c r="AM245" s="52"/>
      <c r="AN245" s="52"/>
      <c r="AO245" s="53"/>
      <c r="AP245" s="52"/>
      <c r="AQ245" s="47"/>
      <c r="AR245" s="47"/>
      <c r="AS245" s="52"/>
    </row>
    <row r="246" spans="3:45" s="46" customFormat="1" ht="15.9" hidden="1" customHeight="1" x14ac:dyDescent="0.25">
      <c r="C246" s="47"/>
      <c r="D246" s="47"/>
      <c r="E246" s="47"/>
      <c r="F246" s="47"/>
      <c r="G246" s="47"/>
      <c r="H246" s="48"/>
      <c r="I246" s="47"/>
      <c r="J246" s="47"/>
      <c r="K246" s="47"/>
      <c r="L246" s="47"/>
      <c r="M246" s="49"/>
      <c r="N246" s="50"/>
      <c r="O246" s="50"/>
      <c r="P246" s="50"/>
      <c r="AA246" s="51"/>
      <c r="AH246" s="51"/>
      <c r="AM246" s="52"/>
      <c r="AN246" s="52"/>
      <c r="AO246" s="53"/>
      <c r="AP246" s="52"/>
      <c r="AQ246" s="47"/>
      <c r="AR246" s="47"/>
      <c r="AS246" s="52"/>
    </row>
    <row r="247" spans="3:45" s="46" customFormat="1" ht="15.9" hidden="1" customHeight="1" x14ac:dyDescent="0.25">
      <c r="C247" s="47"/>
      <c r="D247" s="47"/>
      <c r="E247" s="47"/>
      <c r="F247" s="47"/>
      <c r="G247" s="47"/>
      <c r="H247" s="48"/>
      <c r="I247" s="47"/>
      <c r="J247" s="47"/>
      <c r="K247" s="47"/>
      <c r="L247" s="47"/>
      <c r="M247" s="49"/>
      <c r="N247" s="50"/>
      <c r="O247" s="50"/>
      <c r="P247" s="50"/>
      <c r="AA247" s="51"/>
      <c r="AH247" s="51"/>
      <c r="AM247" s="52"/>
      <c r="AN247" s="52"/>
      <c r="AO247" s="53"/>
      <c r="AP247" s="52"/>
      <c r="AQ247" s="47"/>
      <c r="AR247" s="47"/>
      <c r="AS247" s="52"/>
    </row>
    <row r="248" spans="3:45" s="46" customFormat="1" ht="15.9" hidden="1" customHeight="1" x14ac:dyDescent="0.25">
      <c r="C248" s="47"/>
      <c r="D248" s="47"/>
      <c r="E248" s="47"/>
      <c r="F248" s="47"/>
      <c r="G248" s="47"/>
      <c r="H248" s="48"/>
      <c r="I248" s="47"/>
      <c r="J248" s="47"/>
      <c r="K248" s="47"/>
      <c r="L248" s="47"/>
      <c r="M248" s="49"/>
      <c r="N248" s="50"/>
      <c r="O248" s="50"/>
      <c r="P248" s="50"/>
      <c r="AA248" s="51"/>
      <c r="AH248" s="51"/>
      <c r="AM248" s="52"/>
      <c r="AN248" s="52"/>
      <c r="AO248" s="53"/>
      <c r="AP248" s="52"/>
      <c r="AQ248" s="47"/>
      <c r="AR248" s="47"/>
      <c r="AS248" s="52"/>
    </row>
    <row r="249" spans="3:45" s="46" customFormat="1" ht="15.9" hidden="1" customHeight="1" x14ac:dyDescent="0.25">
      <c r="C249" s="47"/>
      <c r="D249" s="47"/>
      <c r="E249" s="47"/>
      <c r="F249" s="47"/>
      <c r="G249" s="47"/>
      <c r="H249" s="48"/>
      <c r="I249" s="47"/>
      <c r="J249" s="47"/>
      <c r="K249" s="47"/>
      <c r="L249" s="47"/>
      <c r="M249" s="49"/>
      <c r="N249" s="50"/>
      <c r="O249" s="50"/>
      <c r="P249" s="50"/>
      <c r="AA249" s="51"/>
      <c r="AH249" s="51"/>
      <c r="AM249" s="52"/>
      <c r="AN249" s="52"/>
      <c r="AO249" s="53"/>
      <c r="AP249" s="52"/>
      <c r="AQ249" s="47"/>
      <c r="AR249" s="47"/>
      <c r="AS249" s="52"/>
    </row>
    <row r="250" spans="3:45" s="46" customFormat="1" ht="15.9" hidden="1" customHeight="1" x14ac:dyDescent="0.25">
      <c r="C250" s="47"/>
      <c r="D250" s="47"/>
      <c r="E250" s="47"/>
      <c r="F250" s="47"/>
      <c r="G250" s="47"/>
      <c r="H250" s="48"/>
      <c r="I250" s="47"/>
      <c r="J250" s="47"/>
      <c r="K250" s="47"/>
      <c r="L250" s="47"/>
      <c r="M250" s="49"/>
      <c r="N250" s="50"/>
      <c r="O250" s="50"/>
      <c r="P250" s="50"/>
      <c r="AA250" s="51"/>
      <c r="AH250" s="51"/>
      <c r="AM250" s="52"/>
      <c r="AN250" s="52"/>
      <c r="AO250" s="53"/>
      <c r="AP250" s="52"/>
      <c r="AQ250" s="47"/>
      <c r="AR250" s="47"/>
      <c r="AS250" s="52"/>
    </row>
    <row r="251" spans="3:45" s="46" customFormat="1" ht="15.9" hidden="1" customHeight="1" x14ac:dyDescent="0.25">
      <c r="C251" s="47"/>
      <c r="D251" s="47"/>
      <c r="E251" s="47"/>
      <c r="F251" s="47"/>
      <c r="G251" s="47"/>
      <c r="H251" s="48"/>
      <c r="I251" s="47"/>
      <c r="J251" s="47"/>
      <c r="K251" s="47"/>
      <c r="L251" s="47"/>
      <c r="M251" s="49"/>
      <c r="N251" s="50"/>
      <c r="O251" s="50"/>
      <c r="P251" s="50"/>
      <c r="AA251" s="51"/>
      <c r="AH251" s="51"/>
      <c r="AM251" s="52"/>
      <c r="AN251" s="52"/>
      <c r="AO251" s="53"/>
      <c r="AP251" s="52"/>
      <c r="AQ251" s="47"/>
      <c r="AR251" s="47"/>
      <c r="AS251" s="52"/>
    </row>
    <row r="252" spans="3:45" s="46" customFormat="1" ht="15.9" hidden="1" customHeight="1" x14ac:dyDescent="0.25">
      <c r="C252" s="47"/>
      <c r="D252" s="47"/>
      <c r="E252" s="47"/>
      <c r="F252" s="47"/>
      <c r="G252" s="47"/>
      <c r="H252" s="48"/>
      <c r="I252" s="47"/>
      <c r="J252" s="47"/>
      <c r="K252" s="47"/>
      <c r="L252" s="47"/>
      <c r="M252" s="49"/>
      <c r="N252" s="50"/>
      <c r="O252" s="50"/>
      <c r="P252" s="50"/>
      <c r="AA252" s="51"/>
      <c r="AH252" s="51"/>
      <c r="AM252" s="52"/>
      <c r="AN252" s="52"/>
      <c r="AO252" s="53"/>
      <c r="AP252" s="52"/>
      <c r="AQ252" s="47"/>
      <c r="AR252" s="47"/>
      <c r="AS252" s="52"/>
    </row>
    <row r="253" spans="3:45" s="46" customFormat="1" ht="15.9" hidden="1" customHeight="1" x14ac:dyDescent="0.25">
      <c r="C253" s="47"/>
      <c r="D253" s="47"/>
      <c r="E253" s="47"/>
      <c r="F253" s="47"/>
      <c r="G253" s="47"/>
      <c r="H253" s="48"/>
      <c r="I253" s="47"/>
      <c r="J253" s="47"/>
      <c r="K253" s="47"/>
      <c r="L253" s="47"/>
      <c r="M253" s="49"/>
      <c r="N253" s="50"/>
      <c r="O253" s="50"/>
      <c r="P253" s="50"/>
      <c r="AA253" s="51"/>
      <c r="AH253" s="51"/>
      <c r="AM253" s="52"/>
      <c r="AN253" s="52"/>
      <c r="AO253" s="53"/>
      <c r="AP253" s="52"/>
      <c r="AQ253" s="47"/>
      <c r="AR253" s="47"/>
      <c r="AS253" s="52"/>
    </row>
    <row r="254" spans="3:45" s="46" customFormat="1" ht="15.9" hidden="1" customHeight="1" x14ac:dyDescent="0.25">
      <c r="C254" s="47"/>
      <c r="D254" s="47"/>
      <c r="E254" s="47"/>
      <c r="F254" s="47"/>
      <c r="G254" s="47"/>
      <c r="H254" s="48"/>
      <c r="I254" s="47"/>
      <c r="J254" s="47"/>
      <c r="K254" s="47"/>
      <c r="L254" s="47"/>
      <c r="M254" s="49"/>
      <c r="N254" s="50"/>
      <c r="O254" s="50"/>
      <c r="P254" s="50"/>
      <c r="AA254" s="51"/>
      <c r="AH254" s="51"/>
      <c r="AM254" s="52"/>
      <c r="AN254" s="52"/>
      <c r="AO254" s="53"/>
      <c r="AP254" s="52"/>
      <c r="AQ254" s="47"/>
      <c r="AR254" s="47"/>
      <c r="AS254" s="52"/>
    </row>
    <row r="255" spans="3:45" s="46" customFormat="1" ht="15.9" hidden="1" customHeight="1" x14ac:dyDescent="0.25">
      <c r="C255" s="47"/>
      <c r="D255" s="47"/>
      <c r="E255" s="47"/>
      <c r="F255" s="47"/>
      <c r="G255" s="47"/>
      <c r="H255" s="48"/>
      <c r="I255" s="47"/>
      <c r="J255" s="47"/>
      <c r="K255" s="47"/>
      <c r="L255" s="47"/>
      <c r="M255" s="49"/>
      <c r="N255" s="50"/>
      <c r="O255" s="50"/>
      <c r="P255" s="50"/>
      <c r="AA255" s="51"/>
      <c r="AH255" s="51"/>
      <c r="AM255" s="52"/>
      <c r="AN255" s="52"/>
      <c r="AO255" s="53"/>
      <c r="AP255" s="52"/>
      <c r="AQ255" s="47"/>
      <c r="AR255" s="47"/>
      <c r="AS255" s="52"/>
    </row>
    <row r="256" spans="3:45" s="46" customFormat="1" ht="15.9" hidden="1" customHeight="1" x14ac:dyDescent="0.25">
      <c r="C256" s="47"/>
      <c r="D256" s="47"/>
      <c r="E256" s="47"/>
      <c r="F256" s="47"/>
      <c r="G256" s="47"/>
      <c r="H256" s="48"/>
      <c r="I256" s="47"/>
      <c r="J256" s="47"/>
      <c r="K256" s="47"/>
      <c r="L256" s="47"/>
      <c r="M256" s="49"/>
      <c r="N256" s="50"/>
      <c r="O256" s="50"/>
      <c r="P256" s="50"/>
      <c r="AA256" s="51"/>
      <c r="AH256" s="51"/>
      <c r="AM256" s="52"/>
      <c r="AN256" s="52"/>
      <c r="AO256" s="53"/>
      <c r="AP256" s="52"/>
      <c r="AQ256" s="47"/>
      <c r="AR256" s="47"/>
      <c r="AS256" s="52"/>
    </row>
    <row r="257" spans="3:45" s="46" customFormat="1" ht="15.9" hidden="1" customHeight="1" x14ac:dyDescent="0.25">
      <c r="C257" s="47"/>
      <c r="D257" s="47"/>
      <c r="E257" s="47"/>
      <c r="F257" s="47"/>
      <c r="G257" s="47"/>
      <c r="H257" s="48"/>
      <c r="I257" s="47"/>
      <c r="J257" s="47"/>
      <c r="K257" s="47"/>
      <c r="L257" s="47"/>
      <c r="M257" s="49"/>
      <c r="N257" s="50"/>
      <c r="O257" s="50"/>
      <c r="P257" s="50"/>
      <c r="AA257" s="51"/>
      <c r="AH257" s="51"/>
      <c r="AM257" s="52"/>
      <c r="AN257" s="52"/>
      <c r="AO257" s="53"/>
      <c r="AP257" s="52"/>
      <c r="AQ257" s="47"/>
      <c r="AR257" s="47"/>
      <c r="AS257" s="52"/>
    </row>
    <row r="258" spans="3:45" s="46" customFormat="1" ht="15.9" hidden="1" customHeight="1" x14ac:dyDescent="0.25">
      <c r="C258" s="47"/>
      <c r="D258" s="47"/>
      <c r="E258" s="47"/>
      <c r="F258" s="47"/>
      <c r="G258" s="47"/>
      <c r="H258" s="48"/>
      <c r="I258" s="47"/>
      <c r="J258" s="47"/>
      <c r="K258" s="47"/>
      <c r="L258" s="47"/>
      <c r="M258" s="49"/>
      <c r="N258" s="50"/>
      <c r="O258" s="50"/>
      <c r="P258" s="50"/>
      <c r="AA258" s="51"/>
      <c r="AH258" s="51"/>
      <c r="AM258" s="52"/>
      <c r="AN258" s="52"/>
      <c r="AO258" s="53"/>
      <c r="AP258" s="52"/>
      <c r="AQ258" s="47"/>
      <c r="AR258" s="47"/>
      <c r="AS258" s="52"/>
    </row>
    <row r="259" spans="3:45" s="46" customFormat="1" ht="15.9" hidden="1" customHeight="1" x14ac:dyDescent="0.25">
      <c r="C259" s="47"/>
      <c r="D259" s="47"/>
      <c r="E259" s="47"/>
      <c r="F259" s="47"/>
      <c r="G259" s="47"/>
      <c r="H259" s="48"/>
      <c r="I259" s="47"/>
      <c r="J259" s="47"/>
      <c r="K259" s="47"/>
      <c r="L259" s="47"/>
      <c r="M259" s="49"/>
      <c r="N259" s="50"/>
      <c r="O259" s="50"/>
      <c r="P259" s="50"/>
      <c r="AA259" s="51"/>
      <c r="AH259" s="51"/>
      <c r="AM259" s="52"/>
      <c r="AN259" s="52"/>
      <c r="AO259" s="53"/>
      <c r="AP259" s="52"/>
      <c r="AQ259" s="47"/>
      <c r="AR259" s="47"/>
      <c r="AS259" s="52"/>
    </row>
    <row r="260" spans="3:45" s="46" customFormat="1" ht="15.9" hidden="1" customHeight="1" x14ac:dyDescent="0.25">
      <c r="C260" s="47"/>
      <c r="D260" s="47"/>
      <c r="E260" s="47"/>
      <c r="F260" s="47"/>
      <c r="G260" s="47"/>
      <c r="H260" s="48"/>
      <c r="I260" s="47"/>
      <c r="J260" s="47"/>
      <c r="K260" s="47"/>
      <c r="L260" s="47"/>
      <c r="M260" s="49"/>
      <c r="N260" s="50"/>
      <c r="O260" s="50"/>
      <c r="P260" s="50"/>
      <c r="AA260" s="51"/>
      <c r="AH260" s="51"/>
      <c r="AM260" s="52"/>
      <c r="AN260" s="52"/>
      <c r="AO260" s="53"/>
      <c r="AP260" s="52"/>
      <c r="AQ260" s="47"/>
      <c r="AR260" s="47"/>
      <c r="AS260" s="52"/>
    </row>
    <row r="261" spans="3:45" s="46" customFormat="1" ht="15.9" hidden="1" customHeight="1" x14ac:dyDescent="0.25">
      <c r="C261" s="47"/>
      <c r="D261" s="47"/>
      <c r="E261" s="47"/>
      <c r="F261" s="47"/>
      <c r="G261" s="47"/>
      <c r="H261" s="48"/>
      <c r="I261" s="47"/>
      <c r="J261" s="47"/>
      <c r="K261" s="47"/>
      <c r="L261" s="47"/>
      <c r="M261" s="49"/>
      <c r="N261" s="50"/>
      <c r="O261" s="50"/>
      <c r="P261" s="50"/>
      <c r="AA261" s="51"/>
      <c r="AH261" s="51"/>
      <c r="AM261" s="52"/>
      <c r="AN261" s="52"/>
      <c r="AO261" s="53"/>
      <c r="AP261" s="52"/>
      <c r="AQ261" s="47"/>
      <c r="AR261" s="47"/>
      <c r="AS261" s="52"/>
    </row>
    <row r="262" spans="3:45" s="46" customFormat="1" ht="15.9" hidden="1" customHeight="1" x14ac:dyDescent="0.25">
      <c r="C262" s="47"/>
      <c r="D262" s="47"/>
      <c r="E262" s="47"/>
      <c r="F262" s="47"/>
      <c r="G262" s="47"/>
      <c r="H262" s="48"/>
      <c r="I262" s="47"/>
      <c r="J262" s="47"/>
      <c r="K262" s="47"/>
      <c r="L262" s="47"/>
      <c r="M262" s="49"/>
      <c r="N262" s="50"/>
      <c r="O262" s="50"/>
      <c r="P262" s="50"/>
      <c r="AA262" s="51"/>
      <c r="AH262" s="51"/>
      <c r="AM262" s="52"/>
      <c r="AN262" s="52"/>
      <c r="AO262" s="53"/>
      <c r="AP262" s="52"/>
      <c r="AQ262" s="47"/>
      <c r="AR262" s="47"/>
      <c r="AS262" s="52"/>
    </row>
    <row r="263" spans="3:45" s="46" customFormat="1" ht="15.9" hidden="1" customHeight="1" x14ac:dyDescent="0.25">
      <c r="C263" s="47"/>
      <c r="D263" s="47"/>
      <c r="E263" s="47"/>
      <c r="F263" s="47"/>
      <c r="G263" s="47"/>
      <c r="H263" s="48"/>
      <c r="I263" s="47"/>
      <c r="J263" s="47"/>
      <c r="K263" s="47"/>
      <c r="L263" s="47"/>
      <c r="M263" s="49"/>
      <c r="N263" s="50"/>
      <c r="O263" s="50"/>
      <c r="P263" s="50"/>
      <c r="AA263" s="51"/>
      <c r="AH263" s="51"/>
      <c r="AM263" s="52"/>
      <c r="AN263" s="52"/>
      <c r="AO263" s="53"/>
      <c r="AP263" s="52"/>
      <c r="AQ263" s="47"/>
      <c r="AR263" s="47"/>
      <c r="AS263" s="52"/>
    </row>
    <row r="264" spans="3:45" s="46" customFormat="1" ht="15.9" hidden="1" customHeight="1" x14ac:dyDescent="0.25">
      <c r="C264" s="47"/>
      <c r="D264" s="47"/>
      <c r="E264" s="47"/>
      <c r="F264" s="47"/>
      <c r="G264" s="47"/>
      <c r="H264" s="48"/>
      <c r="I264" s="47"/>
      <c r="J264" s="47"/>
      <c r="K264" s="47"/>
      <c r="L264" s="47"/>
      <c r="M264" s="49"/>
      <c r="N264" s="50"/>
      <c r="O264" s="50"/>
      <c r="P264" s="50"/>
      <c r="AA264" s="51"/>
      <c r="AH264" s="51"/>
      <c r="AM264" s="52"/>
      <c r="AN264" s="52"/>
      <c r="AO264" s="53"/>
      <c r="AP264" s="52"/>
      <c r="AQ264" s="47"/>
      <c r="AR264" s="47"/>
      <c r="AS264" s="52"/>
    </row>
    <row r="265" spans="3:45" s="46" customFormat="1" ht="15.9" hidden="1" customHeight="1" x14ac:dyDescent="0.25">
      <c r="C265" s="47"/>
      <c r="D265" s="47"/>
      <c r="E265" s="47"/>
      <c r="F265" s="47"/>
      <c r="G265" s="47"/>
      <c r="H265" s="48"/>
      <c r="I265" s="47"/>
      <c r="J265" s="47"/>
      <c r="K265" s="47"/>
      <c r="L265" s="47"/>
      <c r="M265" s="49"/>
      <c r="N265" s="50"/>
      <c r="O265" s="50"/>
      <c r="P265" s="50"/>
      <c r="AA265" s="51"/>
      <c r="AH265" s="51"/>
      <c r="AM265" s="52"/>
      <c r="AN265" s="52"/>
      <c r="AO265" s="53"/>
      <c r="AP265" s="52"/>
      <c r="AQ265" s="47"/>
      <c r="AR265" s="47"/>
      <c r="AS265" s="52"/>
    </row>
    <row r="266" spans="3:45" s="46" customFormat="1" ht="15.9" hidden="1" customHeight="1" x14ac:dyDescent="0.25">
      <c r="C266" s="47"/>
      <c r="D266" s="47"/>
      <c r="E266" s="47"/>
      <c r="F266" s="47"/>
      <c r="G266" s="47"/>
      <c r="H266" s="48"/>
      <c r="I266" s="47"/>
      <c r="J266" s="47"/>
      <c r="K266" s="47"/>
      <c r="L266" s="47"/>
      <c r="M266" s="49"/>
      <c r="N266" s="50"/>
      <c r="O266" s="50"/>
      <c r="P266" s="50"/>
      <c r="AA266" s="51"/>
      <c r="AH266" s="51"/>
      <c r="AM266" s="52"/>
      <c r="AN266" s="52"/>
      <c r="AO266" s="53"/>
      <c r="AP266" s="52"/>
      <c r="AQ266" s="47"/>
      <c r="AR266" s="47"/>
      <c r="AS266" s="52"/>
    </row>
    <row r="267" spans="3:45" s="46" customFormat="1" ht="15.9" hidden="1" customHeight="1" x14ac:dyDescent="0.25">
      <c r="C267" s="47"/>
      <c r="D267" s="47"/>
      <c r="E267" s="47"/>
      <c r="F267" s="47"/>
      <c r="G267" s="47"/>
      <c r="H267" s="48"/>
      <c r="I267" s="47"/>
      <c r="J267" s="47"/>
      <c r="K267" s="47"/>
      <c r="L267" s="47"/>
      <c r="M267" s="49"/>
      <c r="N267" s="50"/>
      <c r="O267" s="50"/>
      <c r="P267" s="50"/>
      <c r="AA267" s="51"/>
      <c r="AH267" s="51"/>
      <c r="AM267" s="52"/>
      <c r="AN267" s="52"/>
      <c r="AO267" s="53"/>
      <c r="AP267" s="52"/>
      <c r="AQ267" s="47"/>
      <c r="AR267" s="47"/>
      <c r="AS267" s="52"/>
    </row>
    <row r="268" spans="3:45" s="46" customFormat="1" ht="15.9" hidden="1" customHeight="1" x14ac:dyDescent="0.25">
      <c r="C268" s="47"/>
      <c r="D268" s="47"/>
      <c r="E268" s="47"/>
      <c r="F268" s="47"/>
      <c r="G268" s="47"/>
      <c r="H268" s="48"/>
      <c r="I268" s="47"/>
      <c r="J268" s="47"/>
      <c r="K268" s="47"/>
      <c r="L268" s="47"/>
      <c r="M268" s="49"/>
      <c r="N268" s="50"/>
      <c r="O268" s="50"/>
      <c r="P268" s="50"/>
      <c r="AA268" s="51"/>
      <c r="AH268" s="51"/>
      <c r="AM268" s="52"/>
      <c r="AN268" s="52"/>
      <c r="AO268" s="53"/>
      <c r="AP268" s="52"/>
      <c r="AQ268" s="47"/>
      <c r="AR268" s="47"/>
      <c r="AS268" s="52"/>
    </row>
    <row r="269" spans="3:45" s="46" customFormat="1" ht="15.9" hidden="1" customHeight="1" x14ac:dyDescent="0.25">
      <c r="C269" s="47"/>
      <c r="D269" s="47"/>
      <c r="E269" s="47"/>
      <c r="F269" s="47"/>
      <c r="G269" s="47"/>
      <c r="H269" s="48"/>
      <c r="I269" s="47"/>
      <c r="J269" s="47"/>
      <c r="K269" s="47"/>
      <c r="L269" s="47"/>
      <c r="M269" s="49"/>
      <c r="N269" s="50"/>
      <c r="O269" s="50"/>
      <c r="P269" s="50"/>
      <c r="AA269" s="51"/>
      <c r="AH269" s="51"/>
      <c r="AM269" s="52"/>
      <c r="AN269" s="52"/>
      <c r="AO269" s="53"/>
      <c r="AP269" s="52"/>
      <c r="AQ269" s="47"/>
      <c r="AR269" s="47"/>
      <c r="AS269" s="52"/>
    </row>
    <row r="270" spans="3:45" s="46" customFormat="1" ht="15.9" hidden="1" customHeight="1" x14ac:dyDescent="0.25">
      <c r="C270" s="47"/>
      <c r="D270" s="47"/>
      <c r="E270" s="47"/>
      <c r="F270" s="47"/>
      <c r="G270" s="47"/>
      <c r="H270" s="48"/>
      <c r="I270" s="47"/>
      <c r="J270" s="47"/>
      <c r="K270" s="47"/>
      <c r="L270" s="47"/>
      <c r="M270" s="49"/>
      <c r="N270" s="50"/>
      <c r="O270" s="50"/>
      <c r="P270" s="50"/>
      <c r="AA270" s="51"/>
      <c r="AH270" s="51"/>
      <c r="AM270" s="52"/>
      <c r="AN270" s="52"/>
      <c r="AO270" s="53"/>
      <c r="AP270" s="52"/>
      <c r="AQ270" s="47"/>
      <c r="AR270" s="47"/>
      <c r="AS270" s="52"/>
    </row>
    <row r="271" spans="3:45" s="46" customFormat="1" ht="15.9" hidden="1" customHeight="1" x14ac:dyDescent="0.25">
      <c r="C271" s="47"/>
      <c r="D271" s="47"/>
      <c r="E271" s="47"/>
      <c r="F271" s="47"/>
      <c r="G271" s="47"/>
      <c r="H271" s="48"/>
      <c r="I271" s="47"/>
      <c r="J271" s="47"/>
      <c r="K271" s="47"/>
      <c r="L271" s="47"/>
      <c r="M271" s="49"/>
      <c r="N271" s="50"/>
      <c r="O271" s="50"/>
      <c r="P271" s="50"/>
      <c r="AA271" s="51"/>
      <c r="AH271" s="51"/>
      <c r="AM271" s="52"/>
      <c r="AN271" s="52"/>
      <c r="AO271" s="53"/>
      <c r="AP271" s="52"/>
      <c r="AQ271" s="47"/>
      <c r="AR271" s="47"/>
      <c r="AS271" s="52"/>
    </row>
    <row r="272" spans="3:45" s="46" customFormat="1" ht="15.9" hidden="1" customHeight="1" x14ac:dyDescent="0.25">
      <c r="C272" s="47"/>
      <c r="D272" s="47"/>
      <c r="E272" s="47"/>
      <c r="F272" s="47"/>
      <c r="G272" s="47"/>
      <c r="H272" s="48"/>
      <c r="I272" s="47"/>
      <c r="J272" s="47"/>
      <c r="K272" s="47"/>
      <c r="L272" s="47"/>
      <c r="M272" s="49"/>
      <c r="N272" s="50"/>
      <c r="O272" s="50"/>
      <c r="P272" s="50"/>
      <c r="AA272" s="51"/>
      <c r="AH272" s="51"/>
      <c r="AM272" s="52"/>
      <c r="AN272" s="52"/>
      <c r="AO272" s="53"/>
      <c r="AP272" s="52"/>
      <c r="AQ272" s="47"/>
      <c r="AR272" s="47"/>
      <c r="AS272" s="52"/>
    </row>
    <row r="273" spans="3:45" s="46" customFormat="1" ht="15.9" hidden="1" customHeight="1" x14ac:dyDescent="0.25">
      <c r="C273" s="47"/>
      <c r="D273" s="47"/>
      <c r="E273" s="47"/>
      <c r="F273" s="47"/>
      <c r="G273" s="47"/>
      <c r="H273" s="48"/>
      <c r="I273" s="47"/>
      <c r="J273" s="47"/>
      <c r="K273" s="47"/>
      <c r="L273" s="47"/>
      <c r="M273" s="49"/>
      <c r="N273" s="50"/>
      <c r="O273" s="50"/>
      <c r="P273" s="50"/>
      <c r="AA273" s="51"/>
      <c r="AH273" s="51"/>
      <c r="AM273" s="52"/>
      <c r="AN273" s="52"/>
      <c r="AO273" s="53"/>
      <c r="AP273" s="52"/>
      <c r="AQ273" s="47"/>
      <c r="AR273" s="47"/>
      <c r="AS273" s="52"/>
    </row>
    <row r="274" spans="3:45" s="46" customFormat="1" ht="15.9" hidden="1" customHeight="1" x14ac:dyDescent="0.25">
      <c r="C274" s="47"/>
      <c r="D274" s="47"/>
      <c r="E274" s="47"/>
      <c r="F274" s="47"/>
      <c r="G274" s="47"/>
      <c r="H274" s="48"/>
      <c r="I274" s="47"/>
      <c r="J274" s="47"/>
      <c r="K274" s="47"/>
      <c r="L274" s="47"/>
      <c r="M274" s="49"/>
      <c r="N274" s="50"/>
      <c r="O274" s="50"/>
      <c r="P274" s="50"/>
      <c r="AA274" s="51"/>
      <c r="AH274" s="51"/>
      <c r="AM274" s="52"/>
      <c r="AN274" s="52"/>
      <c r="AO274" s="53"/>
      <c r="AP274" s="52"/>
      <c r="AQ274" s="47"/>
      <c r="AR274" s="47"/>
      <c r="AS274" s="52"/>
    </row>
    <row r="275" spans="3:45" s="46" customFormat="1" ht="15.9" hidden="1" customHeight="1" x14ac:dyDescent="0.25">
      <c r="C275" s="47"/>
      <c r="D275" s="47"/>
      <c r="E275" s="47"/>
      <c r="F275" s="47"/>
      <c r="G275" s="47"/>
      <c r="H275" s="48"/>
      <c r="I275" s="47"/>
      <c r="J275" s="47"/>
      <c r="K275" s="47"/>
      <c r="L275" s="47"/>
      <c r="M275" s="49"/>
      <c r="N275" s="50"/>
      <c r="O275" s="50"/>
      <c r="P275" s="50"/>
      <c r="AA275" s="51"/>
      <c r="AH275" s="51"/>
      <c r="AM275" s="52"/>
      <c r="AN275" s="52"/>
      <c r="AO275" s="53"/>
      <c r="AP275" s="52"/>
      <c r="AQ275" s="47"/>
      <c r="AR275" s="47"/>
      <c r="AS275" s="52"/>
    </row>
    <row r="276" spans="3:45" s="46" customFormat="1" ht="15.9" hidden="1" customHeight="1" x14ac:dyDescent="0.25">
      <c r="C276" s="47"/>
      <c r="D276" s="47"/>
      <c r="E276" s="47"/>
      <c r="F276" s="47"/>
      <c r="G276" s="47"/>
      <c r="H276" s="48"/>
      <c r="I276" s="47"/>
      <c r="J276" s="47"/>
      <c r="K276" s="47"/>
      <c r="L276" s="47"/>
      <c r="M276" s="49"/>
      <c r="N276" s="50"/>
      <c r="O276" s="50"/>
      <c r="P276" s="50"/>
      <c r="AA276" s="51"/>
      <c r="AH276" s="51"/>
      <c r="AM276" s="52"/>
      <c r="AN276" s="52"/>
      <c r="AO276" s="53"/>
      <c r="AP276" s="52"/>
      <c r="AQ276" s="47"/>
      <c r="AR276" s="47"/>
      <c r="AS276" s="52"/>
    </row>
    <row r="277" spans="3:45" s="46" customFormat="1" ht="15.9" hidden="1" customHeight="1" x14ac:dyDescent="0.25">
      <c r="C277" s="47"/>
      <c r="D277" s="47"/>
      <c r="E277" s="47"/>
      <c r="F277" s="47"/>
      <c r="G277" s="47"/>
      <c r="H277" s="48"/>
      <c r="I277" s="47"/>
      <c r="J277" s="47"/>
      <c r="K277" s="47"/>
      <c r="L277" s="47"/>
      <c r="M277" s="49"/>
      <c r="N277" s="50"/>
      <c r="O277" s="50"/>
      <c r="P277" s="50"/>
      <c r="AA277" s="51"/>
      <c r="AH277" s="51"/>
      <c r="AM277" s="52"/>
      <c r="AN277" s="52"/>
      <c r="AO277" s="53"/>
      <c r="AP277" s="52"/>
      <c r="AQ277" s="47"/>
      <c r="AR277" s="47"/>
      <c r="AS277" s="52"/>
    </row>
    <row r="278" spans="3:45" s="46" customFormat="1" ht="15.9" hidden="1" customHeight="1" x14ac:dyDescent="0.25">
      <c r="C278" s="47"/>
      <c r="D278" s="47"/>
      <c r="E278" s="47"/>
      <c r="F278" s="47"/>
      <c r="G278" s="47"/>
      <c r="H278" s="48"/>
      <c r="I278" s="47"/>
      <c r="J278" s="47"/>
      <c r="K278" s="47"/>
      <c r="L278" s="47"/>
      <c r="M278" s="49"/>
      <c r="N278" s="50"/>
      <c r="O278" s="50"/>
      <c r="P278" s="50"/>
      <c r="AA278" s="51"/>
      <c r="AH278" s="51"/>
      <c r="AM278" s="52"/>
      <c r="AN278" s="52"/>
      <c r="AO278" s="53"/>
      <c r="AP278" s="52"/>
      <c r="AQ278" s="47"/>
      <c r="AR278" s="47"/>
      <c r="AS278" s="52"/>
    </row>
    <row r="279" spans="3:45" s="46" customFormat="1" ht="15.9" hidden="1" customHeight="1" x14ac:dyDescent="0.25">
      <c r="C279" s="47"/>
      <c r="D279" s="47"/>
      <c r="E279" s="47"/>
      <c r="F279" s="47"/>
      <c r="G279" s="47"/>
      <c r="H279" s="48"/>
      <c r="I279" s="47"/>
      <c r="J279" s="47"/>
      <c r="K279" s="47"/>
      <c r="L279" s="47"/>
      <c r="M279" s="49"/>
      <c r="N279" s="50"/>
      <c r="O279" s="50"/>
      <c r="P279" s="50"/>
      <c r="AA279" s="51"/>
      <c r="AH279" s="51"/>
      <c r="AM279" s="52"/>
      <c r="AN279" s="52"/>
      <c r="AO279" s="53"/>
      <c r="AP279" s="52"/>
      <c r="AQ279" s="47"/>
      <c r="AR279" s="47"/>
      <c r="AS279" s="52"/>
    </row>
    <row r="280" spans="3:45" s="46" customFormat="1" ht="15.9" hidden="1" customHeight="1" x14ac:dyDescent="0.25">
      <c r="C280" s="47"/>
      <c r="D280" s="47"/>
      <c r="E280" s="47"/>
      <c r="F280" s="47"/>
      <c r="G280" s="47"/>
      <c r="H280" s="48"/>
      <c r="I280" s="47"/>
      <c r="J280" s="47"/>
      <c r="K280" s="47"/>
      <c r="L280" s="47"/>
      <c r="M280" s="49"/>
      <c r="N280" s="50"/>
      <c r="O280" s="50"/>
      <c r="P280" s="50"/>
      <c r="AA280" s="51"/>
      <c r="AH280" s="51"/>
      <c r="AM280" s="52"/>
      <c r="AN280" s="52"/>
      <c r="AO280" s="53"/>
      <c r="AP280" s="52"/>
      <c r="AQ280" s="47"/>
      <c r="AR280" s="47"/>
      <c r="AS280" s="52"/>
    </row>
    <row r="281" spans="3:45" s="46" customFormat="1" ht="15.9" hidden="1" customHeight="1" x14ac:dyDescent="0.25">
      <c r="C281" s="47"/>
      <c r="D281" s="47"/>
      <c r="E281" s="47"/>
      <c r="F281" s="47"/>
      <c r="G281" s="47"/>
      <c r="H281" s="48"/>
      <c r="I281" s="47"/>
      <c r="J281" s="47"/>
      <c r="K281" s="47"/>
      <c r="L281" s="47"/>
      <c r="M281" s="49"/>
      <c r="N281" s="50"/>
      <c r="O281" s="50"/>
      <c r="P281" s="50"/>
      <c r="AA281" s="51"/>
      <c r="AH281" s="51"/>
      <c r="AM281" s="52"/>
      <c r="AN281" s="52"/>
      <c r="AO281" s="53"/>
      <c r="AP281" s="52"/>
      <c r="AQ281" s="47"/>
      <c r="AR281" s="47"/>
      <c r="AS281" s="52"/>
    </row>
    <row r="282" spans="3:45" s="46" customFormat="1" ht="15.9" hidden="1" customHeight="1" x14ac:dyDescent="0.25">
      <c r="C282" s="47"/>
      <c r="D282" s="47"/>
      <c r="E282" s="47"/>
      <c r="F282" s="47"/>
      <c r="G282" s="47"/>
      <c r="H282" s="48"/>
      <c r="I282" s="47"/>
      <c r="J282" s="47"/>
      <c r="K282" s="47"/>
      <c r="L282" s="47"/>
      <c r="M282" s="49"/>
      <c r="N282" s="50"/>
      <c r="O282" s="50"/>
      <c r="P282" s="50"/>
      <c r="AA282" s="51"/>
      <c r="AH282" s="51"/>
      <c r="AM282" s="52"/>
      <c r="AN282" s="52"/>
      <c r="AO282" s="53"/>
      <c r="AP282" s="52"/>
      <c r="AQ282" s="47"/>
      <c r="AR282" s="47"/>
      <c r="AS282" s="52"/>
    </row>
    <row r="283" spans="3:45" s="46" customFormat="1" ht="15.9" hidden="1" customHeight="1" x14ac:dyDescent="0.25">
      <c r="C283" s="47"/>
      <c r="D283" s="47"/>
      <c r="E283" s="47"/>
      <c r="F283" s="47"/>
      <c r="G283" s="47"/>
      <c r="H283" s="48"/>
      <c r="I283" s="47"/>
      <c r="J283" s="47"/>
      <c r="K283" s="47"/>
      <c r="L283" s="47"/>
      <c r="M283" s="49"/>
      <c r="N283" s="50"/>
      <c r="O283" s="50"/>
      <c r="P283" s="50"/>
      <c r="AA283" s="51"/>
      <c r="AH283" s="51"/>
      <c r="AM283" s="52"/>
      <c r="AN283" s="52"/>
      <c r="AO283" s="53"/>
      <c r="AP283" s="52"/>
      <c r="AQ283" s="47"/>
      <c r="AR283" s="47"/>
      <c r="AS283" s="52"/>
    </row>
    <row r="284" spans="3:45" s="46" customFormat="1" ht="15.9" hidden="1" customHeight="1" x14ac:dyDescent="0.25">
      <c r="C284" s="47"/>
      <c r="D284" s="47"/>
      <c r="E284" s="47"/>
      <c r="F284" s="47"/>
      <c r="G284" s="47"/>
      <c r="H284" s="48"/>
      <c r="I284" s="47"/>
      <c r="J284" s="47"/>
      <c r="K284" s="47"/>
      <c r="L284" s="47"/>
      <c r="M284" s="49"/>
      <c r="N284" s="50"/>
      <c r="O284" s="50"/>
      <c r="P284" s="50"/>
      <c r="AA284" s="51"/>
      <c r="AH284" s="51"/>
      <c r="AM284" s="52"/>
      <c r="AN284" s="52"/>
      <c r="AO284" s="53"/>
      <c r="AP284" s="52"/>
      <c r="AQ284" s="47"/>
      <c r="AR284" s="47"/>
      <c r="AS284" s="52"/>
    </row>
    <row r="285" spans="3:45" s="46" customFormat="1" ht="15.9" hidden="1" customHeight="1" x14ac:dyDescent="0.25">
      <c r="C285" s="47"/>
      <c r="D285" s="47"/>
      <c r="E285" s="47"/>
      <c r="F285" s="47"/>
      <c r="G285" s="47"/>
      <c r="H285" s="48"/>
      <c r="I285" s="47"/>
      <c r="J285" s="47"/>
      <c r="K285" s="47"/>
      <c r="L285" s="47"/>
      <c r="M285" s="49"/>
      <c r="N285" s="50"/>
      <c r="O285" s="50"/>
      <c r="P285" s="50"/>
      <c r="AA285" s="51"/>
      <c r="AH285" s="51"/>
      <c r="AM285" s="52"/>
      <c r="AN285" s="52"/>
      <c r="AO285" s="53"/>
      <c r="AP285" s="52"/>
      <c r="AQ285" s="47"/>
      <c r="AR285" s="47"/>
      <c r="AS285" s="52"/>
    </row>
    <row r="286" spans="3:45" s="46" customFormat="1" ht="15.9" hidden="1" customHeight="1" x14ac:dyDescent="0.25">
      <c r="C286" s="47"/>
      <c r="D286" s="47"/>
      <c r="E286" s="47"/>
      <c r="F286" s="47"/>
      <c r="G286" s="47"/>
      <c r="H286" s="48"/>
      <c r="I286" s="47"/>
      <c r="J286" s="47"/>
      <c r="K286" s="47"/>
      <c r="L286" s="47"/>
      <c r="M286" s="49"/>
      <c r="N286" s="50"/>
      <c r="O286" s="50"/>
      <c r="P286" s="50"/>
      <c r="AA286" s="51"/>
      <c r="AH286" s="51"/>
      <c r="AM286" s="52"/>
      <c r="AN286" s="52"/>
      <c r="AO286" s="53"/>
      <c r="AP286" s="52"/>
      <c r="AQ286" s="47"/>
      <c r="AR286" s="47"/>
      <c r="AS286" s="52"/>
    </row>
    <row r="287" spans="3:45" s="46" customFormat="1" ht="15.9" hidden="1" customHeight="1" x14ac:dyDescent="0.25">
      <c r="C287" s="47"/>
      <c r="D287" s="47"/>
      <c r="E287" s="47"/>
      <c r="F287" s="47"/>
      <c r="G287" s="47"/>
      <c r="H287" s="48"/>
      <c r="I287" s="47"/>
      <c r="J287" s="47"/>
      <c r="K287" s="47"/>
      <c r="L287" s="47"/>
      <c r="M287" s="49"/>
      <c r="N287" s="50"/>
      <c r="O287" s="50"/>
      <c r="P287" s="50"/>
      <c r="AA287" s="51"/>
      <c r="AH287" s="51"/>
      <c r="AM287" s="52"/>
      <c r="AN287" s="52"/>
      <c r="AO287" s="53"/>
      <c r="AP287" s="52"/>
      <c r="AQ287" s="47"/>
      <c r="AR287" s="47"/>
      <c r="AS287" s="52"/>
    </row>
    <row r="288" spans="3:45" s="46" customFormat="1" ht="15.9" hidden="1" customHeight="1" x14ac:dyDescent="0.25">
      <c r="C288" s="47"/>
      <c r="D288" s="47"/>
      <c r="E288" s="47"/>
      <c r="F288" s="47"/>
      <c r="G288" s="47"/>
      <c r="H288" s="48"/>
      <c r="I288" s="47"/>
      <c r="J288" s="47"/>
      <c r="K288" s="47"/>
      <c r="L288" s="47"/>
      <c r="M288" s="49"/>
      <c r="N288" s="50"/>
      <c r="O288" s="50"/>
      <c r="P288" s="50"/>
      <c r="AA288" s="51"/>
      <c r="AH288" s="51"/>
      <c r="AM288" s="52"/>
      <c r="AN288" s="52"/>
      <c r="AO288" s="53"/>
      <c r="AP288" s="52"/>
      <c r="AQ288" s="47"/>
      <c r="AR288" s="47"/>
      <c r="AS288" s="52"/>
    </row>
    <row r="289" spans="3:45" s="46" customFormat="1" ht="15.9" hidden="1" customHeight="1" x14ac:dyDescent="0.25">
      <c r="C289" s="47"/>
      <c r="D289" s="47"/>
      <c r="E289" s="47"/>
      <c r="F289" s="47"/>
      <c r="G289" s="47"/>
      <c r="H289" s="48"/>
      <c r="I289" s="47"/>
      <c r="J289" s="47"/>
      <c r="K289" s="47"/>
      <c r="L289" s="47"/>
      <c r="M289" s="49"/>
      <c r="N289" s="50"/>
      <c r="O289" s="50"/>
      <c r="P289" s="50"/>
      <c r="AA289" s="51"/>
      <c r="AH289" s="51"/>
      <c r="AM289" s="52"/>
      <c r="AN289" s="52"/>
      <c r="AO289" s="53"/>
      <c r="AP289" s="52"/>
      <c r="AQ289" s="47"/>
      <c r="AR289" s="47"/>
      <c r="AS289" s="52"/>
    </row>
    <row r="290" spans="3:45" s="46" customFormat="1" ht="15.9" hidden="1" customHeight="1" x14ac:dyDescent="0.25">
      <c r="C290" s="47"/>
      <c r="D290" s="47"/>
      <c r="E290" s="47"/>
      <c r="F290" s="47"/>
      <c r="G290" s="47"/>
      <c r="H290" s="48"/>
      <c r="I290" s="47"/>
      <c r="J290" s="47"/>
      <c r="K290" s="47"/>
      <c r="L290" s="47"/>
      <c r="M290" s="49"/>
      <c r="N290" s="50"/>
      <c r="O290" s="50"/>
      <c r="P290" s="50"/>
      <c r="AA290" s="51"/>
      <c r="AH290" s="51"/>
      <c r="AM290" s="52"/>
      <c r="AN290" s="52"/>
      <c r="AO290" s="53"/>
      <c r="AP290" s="52"/>
      <c r="AQ290" s="47"/>
      <c r="AR290" s="47"/>
      <c r="AS290" s="52"/>
    </row>
    <row r="291" spans="3:45" s="46" customFormat="1" ht="15.9" hidden="1" customHeight="1" x14ac:dyDescent="0.25">
      <c r="C291" s="47"/>
      <c r="D291" s="47"/>
      <c r="E291" s="47"/>
      <c r="F291" s="47"/>
      <c r="G291" s="47"/>
      <c r="H291" s="48"/>
      <c r="I291" s="47"/>
      <c r="J291" s="47"/>
      <c r="K291" s="47"/>
      <c r="L291" s="47"/>
      <c r="M291" s="49"/>
      <c r="N291" s="50"/>
      <c r="O291" s="50"/>
      <c r="P291" s="50"/>
      <c r="AA291" s="51"/>
      <c r="AH291" s="51"/>
      <c r="AM291" s="52"/>
      <c r="AN291" s="52"/>
      <c r="AO291" s="53"/>
      <c r="AP291" s="52"/>
      <c r="AQ291" s="47"/>
      <c r="AR291" s="47"/>
      <c r="AS291" s="52"/>
    </row>
    <row r="292" spans="3:45" s="46" customFormat="1" ht="15.9" hidden="1" customHeight="1" x14ac:dyDescent="0.25">
      <c r="C292" s="47"/>
      <c r="D292" s="47"/>
      <c r="E292" s="47"/>
      <c r="F292" s="47"/>
      <c r="G292" s="47"/>
      <c r="H292" s="48"/>
      <c r="I292" s="47"/>
      <c r="J292" s="47"/>
      <c r="K292" s="47"/>
      <c r="L292" s="47"/>
      <c r="M292" s="49"/>
      <c r="N292" s="50"/>
      <c r="O292" s="50"/>
      <c r="P292" s="50"/>
      <c r="AA292" s="51"/>
      <c r="AH292" s="51"/>
      <c r="AM292" s="52"/>
      <c r="AN292" s="52"/>
      <c r="AO292" s="53"/>
      <c r="AP292" s="52"/>
      <c r="AQ292" s="47"/>
      <c r="AR292" s="47"/>
      <c r="AS292" s="52"/>
    </row>
    <row r="293" spans="3:45" s="46" customFormat="1" ht="15.9" hidden="1" customHeight="1" x14ac:dyDescent="0.25">
      <c r="C293" s="47"/>
      <c r="D293" s="47"/>
      <c r="E293" s="47"/>
      <c r="F293" s="47"/>
      <c r="G293" s="47"/>
      <c r="H293" s="48"/>
      <c r="I293" s="47"/>
      <c r="J293" s="47"/>
      <c r="K293" s="47"/>
      <c r="L293" s="47"/>
      <c r="M293" s="49"/>
      <c r="N293" s="50"/>
      <c r="O293" s="50"/>
      <c r="P293" s="50"/>
      <c r="AA293" s="51"/>
      <c r="AH293" s="51"/>
      <c r="AM293" s="52"/>
      <c r="AN293" s="52"/>
      <c r="AO293" s="53"/>
      <c r="AP293" s="52"/>
      <c r="AQ293" s="47"/>
      <c r="AR293" s="47"/>
      <c r="AS293" s="52"/>
    </row>
    <row r="294" spans="3:45" s="46" customFormat="1" ht="15.9" hidden="1" customHeight="1" x14ac:dyDescent="0.25">
      <c r="C294" s="47"/>
      <c r="D294" s="47"/>
      <c r="E294" s="47"/>
      <c r="F294" s="47"/>
      <c r="G294" s="47"/>
      <c r="H294" s="48"/>
      <c r="I294" s="47"/>
      <c r="J294" s="47"/>
      <c r="K294" s="47"/>
      <c r="L294" s="47"/>
      <c r="M294" s="49"/>
      <c r="N294" s="50"/>
      <c r="O294" s="50"/>
      <c r="P294" s="50"/>
      <c r="AA294" s="51"/>
      <c r="AH294" s="51"/>
      <c r="AM294" s="52"/>
      <c r="AN294" s="52"/>
      <c r="AO294" s="53"/>
      <c r="AP294" s="52"/>
      <c r="AQ294" s="47"/>
      <c r="AR294" s="47"/>
      <c r="AS294" s="52"/>
    </row>
    <row r="295" spans="3:45" s="46" customFormat="1" ht="15.9" hidden="1" customHeight="1" x14ac:dyDescent="0.25">
      <c r="C295" s="47"/>
      <c r="D295" s="47"/>
      <c r="E295" s="47"/>
      <c r="F295" s="47"/>
      <c r="G295" s="47"/>
      <c r="H295" s="48"/>
      <c r="I295" s="47"/>
      <c r="J295" s="47"/>
      <c r="K295" s="47"/>
      <c r="L295" s="47"/>
      <c r="M295" s="49"/>
      <c r="N295" s="50"/>
      <c r="O295" s="50"/>
      <c r="P295" s="50"/>
      <c r="AA295" s="51"/>
      <c r="AH295" s="51"/>
      <c r="AM295" s="52"/>
      <c r="AN295" s="52"/>
      <c r="AO295" s="53"/>
      <c r="AP295" s="52"/>
      <c r="AQ295" s="47"/>
      <c r="AR295" s="47"/>
      <c r="AS295" s="52"/>
    </row>
    <row r="296" spans="3:45" s="46" customFormat="1" ht="15.9" hidden="1" customHeight="1" x14ac:dyDescent="0.25">
      <c r="C296" s="47"/>
      <c r="D296" s="47"/>
      <c r="E296" s="47"/>
      <c r="F296" s="47"/>
      <c r="G296" s="47"/>
      <c r="H296" s="48"/>
      <c r="I296" s="47"/>
      <c r="J296" s="47"/>
      <c r="K296" s="47"/>
      <c r="L296" s="47"/>
      <c r="M296" s="49"/>
      <c r="N296" s="50"/>
      <c r="O296" s="50"/>
      <c r="P296" s="50"/>
      <c r="AA296" s="51"/>
      <c r="AH296" s="51"/>
      <c r="AM296" s="52"/>
      <c r="AN296" s="52"/>
      <c r="AO296" s="53"/>
      <c r="AP296" s="52"/>
      <c r="AQ296" s="47"/>
      <c r="AR296" s="47"/>
      <c r="AS296" s="52"/>
    </row>
    <row r="297" spans="3:45" s="46" customFormat="1" ht="15.9" hidden="1" customHeight="1" x14ac:dyDescent="0.25">
      <c r="C297" s="47"/>
      <c r="D297" s="47"/>
      <c r="E297" s="47"/>
      <c r="F297" s="47"/>
      <c r="G297" s="47"/>
      <c r="H297" s="48"/>
      <c r="I297" s="47"/>
      <c r="J297" s="47"/>
      <c r="K297" s="47"/>
      <c r="L297" s="47"/>
      <c r="M297" s="49"/>
      <c r="N297" s="50"/>
      <c r="O297" s="50"/>
      <c r="P297" s="50"/>
      <c r="AA297" s="51"/>
      <c r="AH297" s="51"/>
      <c r="AM297" s="52"/>
      <c r="AN297" s="52"/>
      <c r="AO297" s="53"/>
      <c r="AP297" s="52"/>
      <c r="AQ297" s="47"/>
      <c r="AR297" s="47"/>
      <c r="AS297" s="52"/>
    </row>
    <row r="298" spans="3:45" s="46" customFormat="1" ht="15.9" hidden="1" customHeight="1" x14ac:dyDescent="0.25">
      <c r="C298" s="47"/>
      <c r="D298" s="47"/>
      <c r="E298" s="47"/>
      <c r="F298" s="47"/>
      <c r="G298" s="47"/>
      <c r="H298" s="48"/>
      <c r="I298" s="47"/>
      <c r="J298" s="47"/>
      <c r="K298" s="47"/>
      <c r="L298" s="47"/>
      <c r="M298" s="49"/>
      <c r="N298" s="50"/>
      <c r="O298" s="50"/>
      <c r="P298" s="50"/>
      <c r="AA298" s="51"/>
      <c r="AH298" s="51"/>
      <c r="AM298" s="52"/>
      <c r="AN298" s="52"/>
      <c r="AO298" s="53"/>
      <c r="AP298" s="52"/>
      <c r="AQ298" s="47"/>
      <c r="AR298" s="47"/>
      <c r="AS298" s="52"/>
    </row>
    <row r="299" spans="3:45" s="46" customFormat="1" ht="15.9" hidden="1" customHeight="1" x14ac:dyDescent="0.25">
      <c r="C299" s="47"/>
      <c r="D299" s="47"/>
      <c r="E299" s="47"/>
      <c r="F299" s="47"/>
      <c r="G299" s="47"/>
      <c r="H299" s="48"/>
      <c r="I299" s="47"/>
      <c r="J299" s="47"/>
      <c r="K299" s="47"/>
      <c r="L299" s="47"/>
      <c r="M299" s="49"/>
      <c r="N299" s="50"/>
      <c r="O299" s="50"/>
      <c r="P299" s="50"/>
      <c r="AA299" s="51"/>
      <c r="AH299" s="51"/>
      <c r="AM299" s="52"/>
      <c r="AN299" s="52"/>
      <c r="AO299" s="53"/>
      <c r="AP299" s="52"/>
      <c r="AQ299" s="47"/>
      <c r="AR299" s="47"/>
      <c r="AS299" s="52"/>
    </row>
    <row r="300" spans="3:45" s="46" customFormat="1" ht="15.9" hidden="1" customHeight="1" x14ac:dyDescent="0.25">
      <c r="C300" s="47"/>
      <c r="D300" s="47"/>
      <c r="E300" s="47"/>
      <c r="F300" s="47"/>
      <c r="G300" s="47"/>
      <c r="H300" s="48"/>
      <c r="I300" s="47"/>
      <c r="J300" s="47"/>
      <c r="K300" s="47"/>
      <c r="L300" s="47"/>
      <c r="M300" s="49"/>
      <c r="N300" s="50"/>
      <c r="O300" s="50"/>
      <c r="P300" s="50"/>
      <c r="AA300" s="51"/>
      <c r="AH300" s="51"/>
      <c r="AM300" s="52"/>
      <c r="AN300" s="52"/>
      <c r="AO300" s="53"/>
      <c r="AP300" s="52"/>
      <c r="AQ300" s="47"/>
      <c r="AR300" s="47"/>
      <c r="AS300" s="52"/>
    </row>
    <row r="301" spans="3:45" s="46" customFormat="1" ht="15.9" hidden="1" customHeight="1" x14ac:dyDescent="0.25">
      <c r="C301" s="47"/>
      <c r="D301" s="47"/>
      <c r="E301" s="47"/>
      <c r="F301" s="47"/>
      <c r="G301" s="47"/>
      <c r="H301" s="48"/>
      <c r="I301" s="47"/>
      <c r="J301" s="47"/>
      <c r="K301" s="47"/>
      <c r="L301" s="47"/>
      <c r="M301" s="49"/>
      <c r="N301" s="50"/>
      <c r="O301" s="50"/>
      <c r="P301" s="50"/>
      <c r="AA301" s="51"/>
      <c r="AH301" s="51"/>
      <c r="AM301" s="52"/>
      <c r="AN301" s="52"/>
      <c r="AO301" s="53"/>
      <c r="AP301" s="52"/>
      <c r="AQ301" s="47"/>
      <c r="AR301" s="47"/>
      <c r="AS301" s="52"/>
    </row>
    <row r="302" spans="3:45" s="46" customFormat="1" ht="15.9" hidden="1" customHeight="1" x14ac:dyDescent="0.25">
      <c r="C302" s="47"/>
      <c r="D302" s="47"/>
      <c r="E302" s="47"/>
      <c r="F302" s="47"/>
      <c r="G302" s="47"/>
      <c r="H302" s="48"/>
      <c r="I302" s="47"/>
      <c r="J302" s="47"/>
      <c r="K302" s="47"/>
      <c r="L302" s="47"/>
      <c r="M302" s="49"/>
      <c r="N302" s="50"/>
      <c r="O302" s="50"/>
      <c r="P302" s="50"/>
      <c r="AA302" s="51"/>
      <c r="AH302" s="51"/>
      <c r="AM302" s="52"/>
      <c r="AN302" s="52"/>
      <c r="AO302" s="53"/>
      <c r="AP302" s="52"/>
      <c r="AQ302" s="47"/>
      <c r="AR302" s="47"/>
      <c r="AS302" s="52"/>
    </row>
    <row r="303" spans="3:45" s="46" customFormat="1" ht="15.9" hidden="1" customHeight="1" x14ac:dyDescent="0.25">
      <c r="C303" s="47"/>
      <c r="D303" s="47"/>
      <c r="E303" s="47"/>
      <c r="F303" s="47"/>
      <c r="G303" s="47"/>
      <c r="H303" s="48"/>
      <c r="I303" s="47"/>
      <c r="J303" s="47"/>
      <c r="K303" s="47"/>
      <c r="L303" s="47"/>
      <c r="M303" s="49"/>
      <c r="N303" s="50"/>
      <c r="O303" s="50"/>
      <c r="P303" s="50"/>
      <c r="AA303" s="51"/>
      <c r="AH303" s="51"/>
      <c r="AM303" s="52"/>
      <c r="AN303" s="52"/>
      <c r="AO303" s="53"/>
      <c r="AP303" s="52"/>
      <c r="AQ303" s="47"/>
      <c r="AR303" s="47"/>
      <c r="AS303" s="52"/>
    </row>
    <row r="304" spans="3:45" s="46" customFormat="1" ht="15.9" hidden="1" customHeight="1" x14ac:dyDescent="0.25">
      <c r="C304" s="47"/>
      <c r="D304" s="47"/>
      <c r="E304" s="47"/>
      <c r="F304" s="47"/>
      <c r="G304" s="47"/>
      <c r="H304" s="48"/>
      <c r="I304" s="47"/>
      <c r="J304" s="47"/>
      <c r="K304" s="47"/>
      <c r="L304" s="47"/>
      <c r="M304" s="49"/>
      <c r="N304" s="50"/>
      <c r="O304" s="50"/>
      <c r="P304" s="50"/>
      <c r="AA304" s="51"/>
      <c r="AH304" s="51"/>
      <c r="AM304" s="52"/>
      <c r="AN304" s="52"/>
      <c r="AO304" s="53"/>
      <c r="AP304" s="52"/>
      <c r="AQ304" s="47"/>
      <c r="AR304" s="47"/>
      <c r="AS304" s="52"/>
    </row>
    <row r="305" spans="3:45" s="46" customFormat="1" ht="15.9" hidden="1" customHeight="1" x14ac:dyDescent="0.25">
      <c r="C305" s="47"/>
      <c r="D305" s="47"/>
      <c r="E305" s="47"/>
      <c r="F305" s="47"/>
      <c r="G305" s="47"/>
      <c r="H305" s="48"/>
      <c r="I305" s="47"/>
      <c r="J305" s="47"/>
      <c r="K305" s="47"/>
      <c r="L305" s="47"/>
      <c r="M305" s="49"/>
      <c r="N305" s="50"/>
      <c r="O305" s="50"/>
      <c r="P305" s="50"/>
      <c r="AA305" s="51"/>
      <c r="AH305" s="51"/>
      <c r="AM305" s="52"/>
      <c r="AN305" s="52"/>
      <c r="AO305" s="53"/>
      <c r="AP305" s="52"/>
      <c r="AQ305" s="47"/>
      <c r="AR305" s="47"/>
      <c r="AS305" s="52"/>
    </row>
    <row r="306" spans="3:45" s="46" customFormat="1" ht="15.9" hidden="1" customHeight="1" x14ac:dyDescent="0.25">
      <c r="C306" s="47"/>
      <c r="D306" s="47"/>
      <c r="E306" s="47"/>
      <c r="F306" s="47"/>
      <c r="G306" s="47"/>
      <c r="H306" s="48"/>
      <c r="I306" s="47"/>
      <c r="J306" s="47"/>
      <c r="K306" s="47"/>
      <c r="L306" s="47"/>
      <c r="M306" s="49"/>
      <c r="N306" s="50"/>
      <c r="O306" s="50"/>
      <c r="P306" s="50"/>
      <c r="AA306" s="51"/>
      <c r="AH306" s="51"/>
      <c r="AM306" s="52"/>
      <c r="AN306" s="52"/>
      <c r="AO306" s="53"/>
      <c r="AP306" s="52"/>
      <c r="AQ306" s="47"/>
      <c r="AR306" s="47"/>
      <c r="AS306" s="52"/>
    </row>
    <row r="307" spans="3:45" s="46" customFormat="1" ht="15.9" hidden="1" customHeight="1" x14ac:dyDescent="0.25">
      <c r="C307" s="47"/>
      <c r="D307" s="47"/>
      <c r="E307" s="47"/>
      <c r="F307" s="47"/>
      <c r="G307" s="47"/>
      <c r="H307" s="48"/>
      <c r="I307" s="47"/>
      <c r="J307" s="47"/>
      <c r="K307" s="47"/>
      <c r="L307" s="47"/>
      <c r="M307" s="49"/>
      <c r="N307" s="50"/>
      <c r="O307" s="50"/>
      <c r="P307" s="50"/>
      <c r="AA307" s="51"/>
      <c r="AH307" s="51"/>
      <c r="AM307" s="52"/>
      <c r="AN307" s="52"/>
      <c r="AO307" s="53"/>
      <c r="AP307" s="52"/>
      <c r="AQ307" s="47"/>
      <c r="AR307" s="47"/>
      <c r="AS307" s="52"/>
    </row>
    <row r="308" spans="3:45" s="46" customFormat="1" ht="15.9" hidden="1" customHeight="1" x14ac:dyDescent="0.25">
      <c r="C308" s="47"/>
      <c r="D308" s="47"/>
      <c r="E308" s="47"/>
      <c r="F308" s="47"/>
      <c r="G308" s="47"/>
      <c r="H308" s="48"/>
      <c r="I308" s="47"/>
      <c r="J308" s="47"/>
      <c r="K308" s="47"/>
      <c r="L308" s="47"/>
      <c r="M308" s="49"/>
      <c r="N308" s="50"/>
      <c r="O308" s="50"/>
      <c r="P308" s="50"/>
      <c r="AA308" s="51"/>
      <c r="AH308" s="51"/>
      <c r="AM308" s="52"/>
      <c r="AN308" s="52"/>
      <c r="AO308" s="53"/>
      <c r="AP308" s="52"/>
      <c r="AQ308" s="47"/>
      <c r="AR308" s="47"/>
      <c r="AS308" s="52"/>
    </row>
    <row r="309" spans="3:45" s="46" customFormat="1" ht="15.9" hidden="1" customHeight="1" x14ac:dyDescent="0.25">
      <c r="C309" s="47"/>
      <c r="D309" s="47"/>
      <c r="E309" s="47"/>
      <c r="F309" s="47"/>
      <c r="G309" s="47"/>
      <c r="H309" s="48"/>
      <c r="I309" s="47"/>
      <c r="J309" s="47"/>
      <c r="K309" s="47"/>
      <c r="L309" s="47"/>
      <c r="M309" s="49"/>
      <c r="N309" s="50"/>
      <c r="O309" s="50"/>
      <c r="P309" s="50"/>
      <c r="AA309" s="51"/>
      <c r="AH309" s="51"/>
      <c r="AM309" s="52"/>
      <c r="AN309" s="52"/>
      <c r="AO309" s="53"/>
      <c r="AP309" s="52"/>
      <c r="AQ309" s="47"/>
      <c r="AR309" s="47"/>
      <c r="AS309" s="52"/>
    </row>
    <row r="310" spans="3:45" s="46" customFormat="1" ht="15.9" hidden="1" customHeight="1" x14ac:dyDescent="0.25">
      <c r="C310" s="47"/>
      <c r="D310" s="47"/>
      <c r="E310" s="47"/>
      <c r="F310" s="47"/>
      <c r="G310" s="47"/>
      <c r="H310" s="48"/>
      <c r="I310" s="47"/>
      <c r="J310" s="47"/>
      <c r="K310" s="47"/>
      <c r="L310" s="47"/>
      <c r="M310" s="49"/>
      <c r="N310" s="50"/>
      <c r="O310" s="50"/>
      <c r="P310" s="50"/>
      <c r="AA310" s="51"/>
      <c r="AH310" s="51"/>
      <c r="AM310" s="52"/>
      <c r="AN310" s="52"/>
      <c r="AO310" s="53"/>
      <c r="AP310" s="52"/>
      <c r="AQ310" s="47"/>
      <c r="AR310" s="47"/>
      <c r="AS310" s="52"/>
    </row>
    <row r="311" spans="3:45" s="46" customFormat="1" ht="15.9" hidden="1" customHeight="1" x14ac:dyDescent="0.25">
      <c r="C311" s="47"/>
      <c r="D311" s="47"/>
      <c r="E311" s="47"/>
      <c r="F311" s="47"/>
      <c r="G311" s="47"/>
      <c r="H311" s="48"/>
      <c r="I311" s="47"/>
      <c r="J311" s="47"/>
      <c r="K311" s="47"/>
      <c r="L311" s="47"/>
      <c r="M311" s="49"/>
      <c r="N311" s="50"/>
      <c r="O311" s="50"/>
      <c r="P311" s="50"/>
      <c r="AA311" s="51"/>
      <c r="AH311" s="51"/>
      <c r="AM311" s="52"/>
      <c r="AN311" s="52"/>
      <c r="AO311" s="53"/>
      <c r="AP311" s="52"/>
      <c r="AQ311" s="47"/>
      <c r="AR311" s="47"/>
      <c r="AS311" s="52"/>
    </row>
    <row r="312" spans="3:45" s="46" customFormat="1" ht="15.9" hidden="1" customHeight="1" x14ac:dyDescent="0.25">
      <c r="C312" s="47"/>
      <c r="D312" s="47"/>
      <c r="E312" s="47"/>
      <c r="F312" s="47"/>
      <c r="G312" s="47"/>
      <c r="H312" s="48"/>
      <c r="I312" s="47"/>
      <c r="J312" s="47"/>
      <c r="K312" s="47"/>
      <c r="L312" s="47"/>
      <c r="M312" s="49"/>
      <c r="N312" s="50"/>
      <c r="O312" s="50"/>
      <c r="P312" s="50"/>
      <c r="AA312" s="51"/>
      <c r="AH312" s="51"/>
      <c r="AM312" s="52"/>
      <c r="AN312" s="52"/>
      <c r="AO312" s="53"/>
      <c r="AP312" s="52"/>
      <c r="AQ312" s="47"/>
      <c r="AR312" s="47"/>
      <c r="AS312" s="52"/>
    </row>
    <row r="313" spans="3:45" s="46" customFormat="1" ht="15.9" hidden="1" customHeight="1" x14ac:dyDescent="0.25">
      <c r="C313" s="47"/>
      <c r="D313" s="47"/>
      <c r="E313" s="47"/>
      <c r="F313" s="47"/>
      <c r="G313" s="47"/>
      <c r="H313" s="48"/>
      <c r="I313" s="47"/>
      <c r="J313" s="47"/>
      <c r="K313" s="47"/>
      <c r="L313" s="47"/>
      <c r="M313" s="49"/>
      <c r="N313" s="50"/>
      <c r="O313" s="50"/>
      <c r="P313" s="50"/>
      <c r="AA313" s="51"/>
      <c r="AH313" s="51"/>
      <c r="AM313" s="52"/>
      <c r="AN313" s="52"/>
      <c r="AO313" s="53"/>
      <c r="AP313" s="52"/>
      <c r="AQ313" s="47"/>
      <c r="AR313" s="47"/>
      <c r="AS313" s="52"/>
    </row>
    <row r="314" spans="3:45" s="46" customFormat="1" ht="15.9" hidden="1" customHeight="1" x14ac:dyDescent="0.25">
      <c r="C314" s="47"/>
      <c r="D314" s="47"/>
      <c r="E314" s="47"/>
      <c r="F314" s="47"/>
      <c r="G314" s="47"/>
      <c r="H314" s="48"/>
      <c r="I314" s="47"/>
      <c r="J314" s="47"/>
      <c r="K314" s="47"/>
      <c r="L314" s="47"/>
      <c r="M314" s="49"/>
      <c r="N314" s="50"/>
      <c r="O314" s="50"/>
      <c r="P314" s="50"/>
      <c r="AA314" s="51"/>
      <c r="AH314" s="51"/>
      <c r="AM314" s="52"/>
      <c r="AN314" s="52"/>
      <c r="AO314" s="53"/>
      <c r="AP314" s="52"/>
      <c r="AQ314" s="47"/>
      <c r="AR314" s="47"/>
      <c r="AS314" s="52"/>
    </row>
    <row r="315" spans="3:45" s="46" customFormat="1" ht="15.9" hidden="1" customHeight="1" x14ac:dyDescent="0.25">
      <c r="C315" s="47"/>
      <c r="D315" s="47"/>
      <c r="E315" s="47"/>
      <c r="F315" s="47"/>
      <c r="G315" s="47"/>
      <c r="H315" s="48"/>
      <c r="I315" s="47"/>
      <c r="J315" s="47"/>
      <c r="K315" s="47"/>
      <c r="L315" s="47"/>
      <c r="M315" s="49"/>
      <c r="N315" s="50"/>
      <c r="O315" s="50"/>
      <c r="P315" s="50"/>
      <c r="AA315" s="51"/>
      <c r="AH315" s="51"/>
      <c r="AM315" s="52"/>
      <c r="AN315" s="52"/>
      <c r="AO315" s="53"/>
      <c r="AP315" s="52"/>
      <c r="AQ315" s="47"/>
      <c r="AR315" s="47"/>
      <c r="AS315" s="52"/>
    </row>
    <row r="316" spans="3:45" s="46" customFormat="1" ht="15.9" hidden="1" customHeight="1" x14ac:dyDescent="0.25">
      <c r="C316" s="47"/>
      <c r="D316" s="47"/>
      <c r="E316" s="47"/>
      <c r="F316" s="47"/>
      <c r="G316" s="47"/>
      <c r="H316" s="48"/>
      <c r="I316" s="47"/>
      <c r="J316" s="47"/>
      <c r="K316" s="47"/>
      <c r="L316" s="47"/>
      <c r="M316" s="49"/>
      <c r="N316" s="50"/>
      <c r="O316" s="50"/>
      <c r="P316" s="50"/>
      <c r="AA316" s="51"/>
      <c r="AH316" s="51"/>
      <c r="AM316" s="52"/>
      <c r="AN316" s="52"/>
      <c r="AO316" s="53"/>
      <c r="AP316" s="52"/>
      <c r="AQ316" s="47"/>
      <c r="AR316" s="47"/>
      <c r="AS316" s="52"/>
    </row>
    <row r="317" spans="3:45" s="46" customFormat="1" ht="15.9" hidden="1" customHeight="1" x14ac:dyDescent="0.25">
      <c r="C317" s="47"/>
      <c r="D317" s="47"/>
      <c r="E317" s="47"/>
      <c r="F317" s="47"/>
      <c r="G317" s="47"/>
      <c r="H317" s="48"/>
      <c r="I317" s="47"/>
      <c r="J317" s="47"/>
      <c r="K317" s="47"/>
      <c r="L317" s="47"/>
      <c r="M317" s="49"/>
      <c r="N317" s="50"/>
      <c r="O317" s="50"/>
      <c r="P317" s="50"/>
      <c r="AA317" s="51"/>
      <c r="AH317" s="51"/>
      <c r="AM317" s="52"/>
      <c r="AN317" s="52"/>
      <c r="AO317" s="53"/>
      <c r="AP317" s="52"/>
      <c r="AQ317" s="47"/>
      <c r="AR317" s="47"/>
      <c r="AS317" s="52"/>
    </row>
    <row r="318" spans="3:45" s="46" customFormat="1" ht="15.9" hidden="1" customHeight="1" x14ac:dyDescent="0.25">
      <c r="C318" s="47"/>
      <c r="D318" s="47"/>
      <c r="E318" s="47"/>
      <c r="F318" s="47"/>
      <c r="G318" s="47"/>
      <c r="H318" s="48"/>
      <c r="I318" s="47"/>
      <c r="J318" s="47"/>
      <c r="K318" s="47"/>
      <c r="L318" s="47"/>
      <c r="M318" s="49"/>
      <c r="N318" s="50"/>
      <c r="O318" s="50"/>
      <c r="P318" s="50"/>
      <c r="AA318" s="51"/>
      <c r="AH318" s="51"/>
      <c r="AM318" s="52"/>
      <c r="AN318" s="52"/>
      <c r="AO318" s="53"/>
      <c r="AP318" s="52"/>
      <c r="AQ318" s="47"/>
      <c r="AR318" s="47"/>
      <c r="AS318" s="52"/>
    </row>
    <row r="319" spans="3:45" s="46" customFormat="1" ht="15.9" hidden="1" customHeight="1" x14ac:dyDescent="0.25">
      <c r="C319" s="47"/>
      <c r="D319" s="47"/>
      <c r="E319" s="47"/>
      <c r="F319" s="47"/>
      <c r="G319" s="47"/>
      <c r="H319" s="48"/>
      <c r="I319" s="47"/>
      <c r="J319" s="47"/>
      <c r="K319" s="47"/>
      <c r="L319" s="47"/>
      <c r="M319" s="49"/>
      <c r="N319" s="50"/>
      <c r="O319" s="50"/>
      <c r="P319" s="50"/>
      <c r="AA319" s="51"/>
      <c r="AH319" s="51"/>
      <c r="AM319" s="52"/>
      <c r="AN319" s="52"/>
      <c r="AO319" s="53"/>
      <c r="AP319" s="52"/>
      <c r="AQ319" s="47"/>
      <c r="AR319" s="47"/>
      <c r="AS319" s="52"/>
    </row>
    <row r="320" spans="3:45" s="46" customFormat="1" ht="15.9" hidden="1" customHeight="1" x14ac:dyDescent="0.25">
      <c r="C320" s="47"/>
      <c r="D320" s="47"/>
      <c r="E320" s="47"/>
      <c r="F320" s="47"/>
      <c r="G320" s="47"/>
      <c r="H320" s="48"/>
      <c r="I320" s="47"/>
      <c r="J320" s="47"/>
      <c r="K320" s="47"/>
      <c r="L320" s="47"/>
      <c r="M320" s="49"/>
      <c r="N320" s="50"/>
      <c r="O320" s="50"/>
      <c r="P320" s="50"/>
      <c r="AA320" s="51"/>
      <c r="AH320" s="51"/>
      <c r="AM320" s="52"/>
      <c r="AN320" s="52"/>
      <c r="AO320" s="53"/>
      <c r="AP320" s="52"/>
      <c r="AQ320" s="47"/>
      <c r="AR320" s="47"/>
      <c r="AS320" s="52"/>
    </row>
    <row r="321" spans="3:45" s="46" customFormat="1" ht="15.9" hidden="1" customHeight="1" x14ac:dyDescent="0.25">
      <c r="C321" s="47"/>
      <c r="D321" s="47"/>
      <c r="E321" s="47"/>
      <c r="F321" s="47"/>
      <c r="G321" s="47"/>
      <c r="H321" s="48"/>
      <c r="I321" s="47"/>
      <c r="J321" s="47"/>
      <c r="K321" s="47"/>
      <c r="L321" s="47"/>
      <c r="M321" s="49"/>
      <c r="N321" s="50"/>
      <c r="O321" s="50"/>
      <c r="P321" s="50"/>
      <c r="AA321" s="51"/>
      <c r="AH321" s="51"/>
      <c r="AM321" s="52"/>
      <c r="AN321" s="52"/>
      <c r="AO321" s="53"/>
      <c r="AP321" s="52"/>
      <c r="AQ321" s="47"/>
      <c r="AR321" s="47"/>
      <c r="AS321" s="52"/>
    </row>
    <row r="322" spans="3:45" s="46" customFormat="1" ht="15.9" hidden="1" customHeight="1" x14ac:dyDescent="0.25">
      <c r="C322" s="47"/>
      <c r="D322" s="47"/>
      <c r="E322" s="47"/>
      <c r="F322" s="47"/>
      <c r="G322" s="47"/>
      <c r="H322" s="48"/>
      <c r="I322" s="47"/>
      <c r="J322" s="47"/>
      <c r="K322" s="47"/>
      <c r="L322" s="47"/>
      <c r="M322" s="49"/>
      <c r="N322" s="50"/>
      <c r="O322" s="50"/>
      <c r="P322" s="50"/>
      <c r="AA322" s="51"/>
      <c r="AH322" s="51"/>
      <c r="AM322" s="52"/>
      <c r="AN322" s="52"/>
      <c r="AO322" s="53"/>
      <c r="AP322" s="52"/>
      <c r="AQ322" s="47"/>
      <c r="AR322" s="47"/>
      <c r="AS322" s="52"/>
    </row>
    <row r="323" spans="3:45" s="46" customFormat="1" ht="15.9" hidden="1" customHeight="1" x14ac:dyDescent="0.25">
      <c r="C323" s="47"/>
      <c r="D323" s="47"/>
      <c r="E323" s="47"/>
      <c r="F323" s="47"/>
      <c r="G323" s="47"/>
      <c r="H323" s="48"/>
      <c r="I323" s="47"/>
      <c r="J323" s="47"/>
      <c r="K323" s="47"/>
      <c r="L323" s="47"/>
      <c r="M323" s="49"/>
      <c r="N323" s="50"/>
      <c r="O323" s="50"/>
      <c r="P323" s="50"/>
      <c r="AA323" s="51"/>
      <c r="AH323" s="51"/>
      <c r="AM323" s="52"/>
      <c r="AN323" s="52"/>
      <c r="AO323" s="53"/>
      <c r="AP323" s="52"/>
      <c r="AQ323" s="47"/>
      <c r="AR323" s="47"/>
      <c r="AS323" s="52"/>
    </row>
    <row r="324" spans="3:45" s="46" customFormat="1" ht="15.9" hidden="1" customHeight="1" x14ac:dyDescent="0.25">
      <c r="C324" s="47"/>
      <c r="D324" s="47"/>
      <c r="E324" s="47"/>
      <c r="F324" s="47"/>
      <c r="G324" s="47"/>
      <c r="H324" s="48"/>
      <c r="I324" s="47"/>
      <c r="J324" s="47"/>
      <c r="K324" s="47"/>
      <c r="L324" s="47"/>
      <c r="M324" s="49"/>
      <c r="N324" s="50"/>
      <c r="O324" s="50"/>
      <c r="P324" s="50"/>
      <c r="AA324" s="51"/>
      <c r="AH324" s="51"/>
      <c r="AM324" s="52"/>
      <c r="AN324" s="52"/>
      <c r="AO324" s="53"/>
      <c r="AP324" s="52"/>
      <c r="AQ324" s="47"/>
      <c r="AR324" s="47"/>
      <c r="AS324" s="52"/>
    </row>
    <row r="325" spans="3:45" s="46" customFormat="1" ht="15.9" hidden="1" customHeight="1" x14ac:dyDescent="0.25">
      <c r="C325" s="47"/>
      <c r="D325" s="47"/>
      <c r="E325" s="47"/>
      <c r="F325" s="47"/>
      <c r="G325" s="47"/>
      <c r="H325" s="48"/>
      <c r="I325" s="47"/>
      <c r="J325" s="47"/>
      <c r="K325" s="47"/>
      <c r="L325" s="47"/>
      <c r="M325" s="49"/>
      <c r="N325" s="50"/>
      <c r="O325" s="50"/>
      <c r="P325" s="50"/>
      <c r="AA325" s="51"/>
      <c r="AH325" s="51"/>
      <c r="AM325" s="52"/>
      <c r="AN325" s="52"/>
      <c r="AO325" s="53"/>
      <c r="AP325" s="52"/>
      <c r="AQ325" s="47"/>
      <c r="AR325" s="47"/>
      <c r="AS325" s="52"/>
    </row>
    <row r="326" spans="3:45" s="46" customFormat="1" ht="15.9" hidden="1" customHeight="1" x14ac:dyDescent="0.25">
      <c r="C326" s="47"/>
      <c r="D326" s="47"/>
      <c r="E326" s="47"/>
      <c r="F326" s="47"/>
      <c r="G326" s="47"/>
      <c r="H326" s="48"/>
      <c r="I326" s="47"/>
      <c r="J326" s="47"/>
      <c r="K326" s="47"/>
      <c r="L326" s="47"/>
      <c r="M326" s="49"/>
      <c r="N326" s="50"/>
      <c r="O326" s="50"/>
      <c r="P326" s="50"/>
      <c r="AA326" s="51"/>
      <c r="AH326" s="51"/>
      <c r="AM326" s="52"/>
      <c r="AN326" s="52"/>
      <c r="AO326" s="53"/>
      <c r="AP326" s="52"/>
      <c r="AQ326" s="47"/>
      <c r="AR326" s="47"/>
      <c r="AS326" s="52"/>
    </row>
    <row r="327" spans="3:45" s="46" customFormat="1" ht="15.9" hidden="1" customHeight="1" x14ac:dyDescent="0.25">
      <c r="C327" s="47"/>
      <c r="D327" s="47"/>
      <c r="E327" s="47"/>
      <c r="F327" s="47"/>
      <c r="G327" s="47"/>
      <c r="H327" s="48"/>
      <c r="I327" s="47"/>
      <c r="J327" s="47"/>
      <c r="K327" s="47"/>
      <c r="L327" s="47"/>
      <c r="M327" s="49"/>
      <c r="N327" s="50"/>
      <c r="O327" s="50"/>
      <c r="P327" s="50"/>
      <c r="AA327" s="51"/>
      <c r="AH327" s="51"/>
      <c r="AM327" s="52"/>
      <c r="AN327" s="52"/>
      <c r="AO327" s="53"/>
      <c r="AP327" s="52"/>
      <c r="AQ327" s="47"/>
      <c r="AR327" s="47"/>
      <c r="AS327" s="52"/>
    </row>
    <row r="328" spans="3:45" s="46" customFormat="1" ht="15.9" hidden="1" customHeight="1" x14ac:dyDescent="0.25">
      <c r="C328" s="47"/>
      <c r="D328" s="47"/>
      <c r="E328" s="47"/>
      <c r="F328" s="47"/>
      <c r="G328" s="47"/>
      <c r="H328" s="48"/>
      <c r="I328" s="47"/>
      <c r="J328" s="47"/>
      <c r="K328" s="47"/>
      <c r="L328" s="47"/>
      <c r="M328" s="49"/>
      <c r="N328" s="50"/>
      <c r="O328" s="50"/>
      <c r="P328" s="50"/>
      <c r="AA328" s="51"/>
      <c r="AH328" s="51"/>
      <c r="AM328" s="52"/>
      <c r="AN328" s="52"/>
      <c r="AO328" s="53"/>
      <c r="AP328" s="52"/>
      <c r="AQ328" s="47"/>
      <c r="AR328" s="47"/>
      <c r="AS328" s="52"/>
    </row>
    <row r="329" spans="3:45" s="46" customFormat="1" ht="15.9" hidden="1" customHeight="1" x14ac:dyDescent="0.25">
      <c r="C329" s="47"/>
      <c r="D329" s="47"/>
      <c r="E329" s="47"/>
      <c r="F329" s="47"/>
      <c r="G329" s="47"/>
      <c r="H329" s="48"/>
      <c r="I329" s="47"/>
      <c r="J329" s="47"/>
      <c r="K329" s="47"/>
      <c r="L329" s="47"/>
      <c r="M329" s="49"/>
      <c r="N329" s="50"/>
      <c r="O329" s="50"/>
      <c r="P329" s="50"/>
      <c r="AA329" s="51"/>
      <c r="AH329" s="51"/>
      <c r="AM329" s="52"/>
      <c r="AN329" s="52"/>
      <c r="AO329" s="53"/>
      <c r="AP329" s="52"/>
      <c r="AQ329" s="47"/>
      <c r="AR329" s="47"/>
      <c r="AS329" s="52"/>
    </row>
    <row r="330" spans="3:45" s="46" customFormat="1" ht="15.9" hidden="1" customHeight="1" x14ac:dyDescent="0.25">
      <c r="C330" s="47"/>
      <c r="D330" s="47"/>
      <c r="E330" s="47"/>
      <c r="F330" s="47"/>
      <c r="G330" s="47"/>
      <c r="H330" s="48"/>
      <c r="I330" s="47"/>
      <c r="J330" s="47"/>
      <c r="K330" s="47"/>
      <c r="L330" s="47"/>
      <c r="M330" s="49"/>
      <c r="N330" s="50"/>
      <c r="O330" s="50"/>
      <c r="P330" s="50"/>
      <c r="AA330" s="51"/>
      <c r="AH330" s="51"/>
      <c r="AM330" s="52"/>
      <c r="AN330" s="52"/>
      <c r="AO330" s="53"/>
      <c r="AP330" s="52"/>
      <c r="AQ330" s="47"/>
      <c r="AR330" s="47"/>
      <c r="AS330" s="52"/>
    </row>
    <row r="331" spans="3:45" s="46" customFormat="1" ht="15.9" hidden="1" customHeight="1" x14ac:dyDescent="0.25">
      <c r="C331" s="47"/>
      <c r="D331" s="47"/>
      <c r="E331" s="47"/>
      <c r="F331" s="47"/>
      <c r="G331" s="47"/>
      <c r="H331" s="48"/>
      <c r="I331" s="47"/>
      <c r="J331" s="47"/>
      <c r="K331" s="47"/>
      <c r="L331" s="47"/>
      <c r="M331" s="49"/>
      <c r="N331" s="50"/>
      <c r="O331" s="50"/>
      <c r="P331" s="50"/>
      <c r="AA331" s="51"/>
      <c r="AH331" s="51"/>
      <c r="AM331" s="52"/>
      <c r="AN331" s="52"/>
      <c r="AO331" s="53"/>
      <c r="AP331" s="52"/>
      <c r="AQ331" s="47"/>
      <c r="AR331" s="47"/>
      <c r="AS331" s="52"/>
    </row>
    <row r="332" spans="3:45" s="46" customFormat="1" ht="15.9" hidden="1" customHeight="1" x14ac:dyDescent="0.25">
      <c r="C332" s="47"/>
      <c r="D332" s="47"/>
      <c r="E332" s="47"/>
      <c r="F332" s="47"/>
      <c r="G332" s="47"/>
      <c r="H332" s="48"/>
      <c r="I332" s="47"/>
      <c r="J332" s="47"/>
      <c r="K332" s="47"/>
      <c r="L332" s="47"/>
      <c r="M332" s="49"/>
      <c r="N332" s="50"/>
      <c r="O332" s="50"/>
      <c r="P332" s="50"/>
      <c r="AA332" s="51"/>
      <c r="AH332" s="51"/>
      <c r="AM332" s="52"/>
      <c r="AN332" s="52"/>
      <c r="AO332" s="53"/>
      <c r="AP332" s="52"/>
      <c r="AQ332" s="47"/>
      <c r="AR332" s="47"/>
      <c r="AS332" s="52"/>
    </row>
    <row r="333" spans="3:45" s="46" customFormat="1" ht="15.9" hidden="1" customHeight="1" x14ac:dyDescent="0.25">
      <c r="C333" s="47"/>
      <c r="D333" s="47"/>
      <c r="E333" s="47"/>
      <c r="F333" s="47"/>
      <c r="G333" s="47"/>
      <c r="H333" s="48"/>
      <c r="I333" s="47"/>
      <c r="J333" s="47"/>
      <c r="K333" s="47"/>
      <c r="L333" s="47"/>
      <c r="M333" s="49"/>
      <c r="N333" s="50"/>
      <c r="O333" s="50"/>
      <c r="P333" s="50"/>
      <c r="AA333" s="51"/>
      <c r="AH333" s="51"/>
      <c r="AM333" s="52"/>
      <c r="AN333" s="52"/>
      <c r="AO333" s="53"/>
      <c r="AP333" s="52"/>
      <c r="AQ333" s="47"/>
      <c r="AR333" s="47"/>
      <c r="AS333" s="52"/>
    </row>
    <row r="334" spans="3:45" s="46" customFormat="1" ht="15.9" hidden="1" customHeight="1" x14ac:dyDescent="0.25">
      <c r="C334" s="47"/>
      <c r="D334" s="47"/>
      <c r="E334" s="47"/>
      <c r="F334" s="47"/>
      <c r="G334" s="47"/>
      <c r="H334" s="48"/>
      <c r="I334" s="47"/>
      <c r="J334" s="47"/>
      <c r="K334" s="47"/>
      <c r="L334" s="47"/>
      <c r="M334" s="49"/>
      <c r="N334" s="50"/>
      <c r="O334" s="50"/>
      <c r="P334" s="50"/>
      <c r="AA334" s="51"/>
      <c r="AH334" s="51"/>
      <c r="AM334" s="52"/>
      <c r="AN334" s="52"/>
      <c r="AO334" s="53"/>
      <c r="AP334" s="52"/>
      <c r="AQ334" s="47"/>
      <c r="AR334" s="47"/>
      <c r="AS334" s="52"/>
    </row>
    <row r="335" spans="3:45" s="46" customFormat="1" ht="15.9" hidden="1" customHeight="1" x14ac:dyDescent="0.25">
      <c r="C335" s="47"/>
      <c r="D335" s="47"/>
      <c r="E335" s="47"/>
      <c r="F335" s="47"/>
      <c r="G335" s="47"/>
      <c r="H335" s="48"/>
      <c r="I335" s="47"/>
      <c r="J335" s="47"/>
      <c r="K335" s="47"/>
      <c r="L335" s="47"/>
      <c r="M335" s="49"/>
      <c r="N335" s="50"/>
      <c r="O335" s="50"/>
      <c r="P335" s="50"/>
      <c r="AA335" s="51"/>
      <c r="AH335" s="51"/>
      <c r="AM335" s="52"/>
      <c r="AN335" s="52"/>
      <c r="AO335" s="53"/>
      <c r="AP335" s="52"/>
      <c r="AQ335" s="47"/>
      <c r="AR335" s="47"/>
      <c r="AS335" s="52"/>
    </row>
    <row r="336" spans="3:45" s="46" customFormat="1" ht="15.9" hidden="1" customHeight="1" x14ac:dyDescent="0.25">
      <c r="C336" s="47"/>
      <c r="D336" s="47"/>
      <c r="E336" s="47"/>
      <c r="F336" s="47"/>
      <c r="G336" s="47"/>
      <c r="H336" s="48"/>
      <c r="I336" s="47"/>
      <c r="J336" s="47"/>
      <c r="K336" s="47"/>
      <c r="L336" s="47"/>
      <c r="M336" s="49"/>
      <c r="N336" s="50"/>
      <c r="O336" s="50"/>
      <c r="P336" s="50"/>
      <c r="AA336" s="51"/>
      <c r="AH336" s="51"/>
      <c r="AM336" s="52"/>
      <c r="AN336" s="52"/>
      <c r="AO336" s="53"/>
      <c r="AP336" s="52"/>
      <c r="AQ336" s="47"/>
      <c r="AR336" s="47"/>
      <c r="AS336" s="52"/>
    </row>
    <row r="337" spans="3:45" s="46" customFormat="1" ht="15.9" hidden="1" customHeight="1" x14ac:dyDescent="0.25">
      <c r="C337" s="47"/>
      <c r="D337" s="47"/>
      <c r="E337" s="47"/>
      <c r="F337" s="47"/>
      <c r="G337" s="47"/>
      <c r="H337" s="48"/>
      <c r="I337" s="47"/>
      <c r="J337" s="47"/>
      <c r="K337" s="47"/>
      <c r="L337" s="47"/>
      <c r="M337" s="49"/>
      <c r="N337" s="50"/>
      <c r="O337" s="50"/>
      <c r="P337" s="50"/>
      <c r="AA337" s="51"/>
      <c r="AH337" s="51"/>
      <c r="AM337" s="52"/>
      <c r="AN337" s="52"/>
      <c r="AO337" s="53"/>
      <c r="AP337" s="52"/>
      <c r="AQ337" s="47"/>
      <c r="AR337" s="47"/>
      <c r="AS337" s="52"/>
    </row>
    <row r="338" spans="3:45" s="46" customFormat="1" ht="15.9" hidden="1" customHeight="1" x14ac:dyDescent="0.25">
      <c r="C338" s="47"/>
      <c r="D338" s="47"/>
      <c r="E338" s="47"/>
      <c r="F338" s="47"/>
      <c r="G338" s="47"/>
      <c r="H338" s="48"/>
      <c r="I338" s="47"/>
      <c r="J338" s="47"/>
      <c r="K338" s="47"/>
      <c r="L338" s="47"/>
      <c r="M338" s="49"/>
      <c r="N338" s="50"/>
      <c r="O338" s="50"/>
      <c r="P338" s="50"/>
      <c r="AA338" s="51"/>
      <c r="AH338" s="51"/>
      <c r="AM338" s="52"/>
      <c r="AN338" s="52"/>
      <c r="AO338" s="53"/>
      <c r="AP338" s="52"/>
      <c r="AQ338" s="47"/>
      <c r="AR338" s="47"/>
      <c r="AS338" s="52"/>
    </row>
    <row r="339" spans="3:45" s="46" customFormat="1" ht="15.9" hidden="1" customHeight="1" x14ac:dyDescent="0.25">
      <c r="C339" s="47"/>
      <c r="D339" s="47"/>
      <c r="E339" s="47"/>
      <c r="F339" s="47"/>
      <c r="G339" s="47"/>
      <c r="H339" s="48"/>
      <c r="I339" s="47"/>
      <c r="J339" s="47"/>
      <c r="K339" s="47"/>
      <c r="L339" s="47"/>
      <c r="M339" s="49"/>
      <c r="N339" s="50"/>
      <c r="O339" s="50"/>
      <c r="P339" s="50"/>
      <c r="AA339" s="51"/>
      <c r="AH339" s="51"/>
      <c r="AM339" s="52"/>
      <c r="AN339" s="52"/>
      <c r="AO339" s="53"/>
      <c r="AP339" s="52"/>
      <c r="AQ339" s="47"/>
      <c r="AR339" s="47"/>
      <c r="AS339" s="52"/>
    </row>
    <row r="340" spans="3:45" s="46" customFormat="1" ht="15.9" hidden="1" customHeight="1" x14ac:dyDescent="0.25">
      <c r="C340" s="47"/>
      <c r="D340" s="47"/>
      <c r="E340" s="47"/>
      <c r="F340" s="47"/>
      <c r="G340" s="47"/>
      <c r="H340" s="48"/>
      <c r="I340" s="47"/>
      <c r="J340" s="47"/>
      <c r="K340" s="47"/>
      <c r="L340" s="47"/>
      <c r="M340" s="49"/>
      <c r="N340" s="50"/>
      <c r="O340" s="50"/>
      <c r="P340" s="50"/>
      <c r="AA340" s="51"/>
      <c r="AH340" s="51"/>
      <c r="AM340" s="52"/>
      <c r="AN340" s="52"/>
      <c r="AO340" s="53"/>
      <c r="AP340" s="52"/>
      <c r="AQ340" s="47"/>
      <c r="AR340" s="47"/>
      <c r="AS340" s="52"/>
    </row>
    <row r="341" spans="3:45" s="46" customFormat="1" ht="15.9" hidden="1" customHeight="1" x14ac:dyDescent="0.25">
      <c r="C341" s="47"/>
      <c r="D341" s="47"/>
      <c r="E341" s="47"/>
      <c r="F341" s="47"/>
      <c r="G341" s="47"/>
      <c r="H341" s="48"/>
      <c r="I341" s="47"/>
      <c r="J341" s="47"/>
      <c r="K341" s="47"/>
      <c r="L341" s="47"/>
      <c r="M341" s="49"/>
      <c r="N341" s="50"/>
      <c r="O341" s="50"/>
      <c r="P341" s="50"/>
      <c r="AA341" s="51"/>
      <c r="AH341" s="51"/>
      <c r="AM341" s="52"/>
      <c r="AN341" s="52"/>
      <c r="AO341" s="53"/>
      <c r="AP341" s="52"/>
      <c r="AQ341" s="47"/>
      <c r="AR341" s="47"/>
      <c r="AS341" s="52"/>
    </row>
    <row r="342" spans="3:45" s="46" customFormat="1" ht="15.9" hidden="1" customHeight="1" x14ac:dyDescent="0.25">
      <c r="C342" s="47"/>
      <c r="D342" s="47"/>
      <c r="E342" s="47"/>
      <c r="F342" s="47"/>
      <c r="G342" s="47"/>
      <c r="H342" s="48"/>
      <c r="I342" s="47"/>
      <c r="J342" s="47"/>
      <c r="K342" s="47"/>
      <c r="L342" s="47"/>
      <c r="M342" s="49"/>
      <c r="N342" s="50"/>
      <c r="O342" s="50"/>
      <c r="P342" s="50"/>
      <c r="AA342" s="51"/>
      <c r="AH342" s="51"/>
      <c r="AM342" s="52"/>
      <c r="AN342" s="52"/>
      <c r="AO342" s="53"/>
      <c r="AP342" s="52"/>
      <c r="AQ342" s="47"/>
      <c r="AR342" s="47"/>
      <c r="AS342" s="52"/>
    </row>
    <row r="343" spans="3:45" s="46" customFormat="1" ht="15.9" hidden="1" customHeight="1" x14ac:dyDescent="0.25">
      <c r="C343" s="47"/>
      <c r="D343" s="47"/>
      <c r="E343" s="47"/>
      <c r="F343" s="47"/>
      <c r="G343" s="47"/>
      <c r="H343" s="48"/>
      <c r="I343" s="47"/>
      <c r="J343" s="47"/>
      <c r="K343" s="47"/>
      <c r="L343" s="47"/>
      <c r="M343" s="49"/>
      <c r="N343" s="50"/>
      <c r="O343" s="50"/>
      <c r="P343" s="50"/>
      <c r="AA343" s="51"/>
      <c r="AH343" s="51"/>
      <c r="AM343" s="52"/>
      <c r="AN343" s="52"/>
      <c r="AO343" s="53"/>
      <c r="AP343" s="52"/>
      <c r="AQ343" s="47"/>
      <c r="AR343" s="47"/>
      <c r="AS343" s="52"/>
    </row>
    <row r="344" spans="3:45" s="46" customFormat="1" ht="15.9" hidden="1" customHeight="1" x14ac:dyDescent="0.25">
      <c r="C344" s="47"/>
      <c r="D344" s="47"/>
      <c r="E344" s="47"/>
      <c r="F344" s="47"/>
      <c r="G344" s="47"/>
      <c r="H344" s="48"/>
      <c r="I344" s="47"/>
      <c r="J344" s="47"/>
      <c r="K344" s="47"/>
      <c r="L344" s="47"/>
      <c r="M344" s="49"/>
      <c r="N344" s="50"/>
      <c r="O344" s="50"/>
      <c r="P344" s="50"/>
      <c r="AA344" s="51"/>
      <c r="AH344" s="51"/>
      <c r="AM344" s="52"/>
      <c r="AN344" s="52"/>
      <c r="AO344" s="53"/>
      <c r="AP344" s="52"/>
      <c r="AQ344" s="47"/>
      <c r="AR344" s="47"/>
      <c r="AS344" s="52"/>
    </row>
    <row r="345" spans="3:45" s="46" customFormat="1" ht="15.9" hidden="1" customHeight="1" x14ac:dyDescent="0.25">
      <c r="C345" s="47"/>
      <c r="D345" s="47"/>
      <c r="E345" s="47"/>
      <c r="F345" s="47"/>
      <c r="G345" s="47"/>
      <c r="H345" s="48"/>
      <c r="I345" s="47"/>
      <c r="J345" s="47"/>
      <c r="K345" s="47"/>
      <c r="L345" s="47"/>
      <c r="M345" s="49"/>
      <c r="N345" s="50"/>
      <c r="O345" s="50"/>
      <c r="P345" s="50"/>
      <c r="AA345" s="51"/>
      <c r="AH345" s="51"/>
      <c r="AM345" s="52"/>
      <c r="AN345" s="52"/>
      <c r="AO345" s="53"/>
      <c r="AP345" s="52"/>
      <c r="AQ345" s="47"/>
      <c r="AR345" s="47"/>
      <c r="AS345" s="52"/>
    </row>
    <row r="346" spans="3:45" s="46" customFormat="1" ht="15.9" hidden="1" customHeight="1" x14ac:dyDescent="0.25">
      <c r="C346" s="47"/>
      <c r="D346" s="47"/>
      <c r="E346" s="47"/>
      <c r="F346" s="47"/>
      <c r="G346" s="47"/>
      <c r="H346" s="48"/>
      <c r="I346" s="47"/>
      <c r="J346" s="47"/>
      <c r="K346" s="47"/>
      <c r="L346" s="47"/>
      <c r="M346" s="49"/>
      <c r="N346" s="50"/>
      <c r="O346" s="50"/>
      <c r="P346" s="50"/>
      <c r="AA346" s="51"/>
      <c r="AH346" s="51"/>
      <c r="AM346" s="52"/>
      <c r="AN346" s="52"/>
      <c r="AO346" s="53"/>
      <c r="AP346" s="52"/>
      <c r="AQ346" s="47"/>
      <c r="AR346" s="47"/>
      <c r="AS346" s="52"/>
    </row>
    <row r="347" spans="3:45" s="46" customFormat="1" ht="15.9" hidden="1" customHeight="1" x14ac:dyDescent="0.25">
      <c r="C347" s="47"/>
      <c r="D347" s="47"/>
      <c r="E347" s="47"/>
      <c r="F347" s="47"/>
      <c r="G347" s="47"/>
      <c r="H347" s="48"/>
      <c r="I347" s="47"/>
      <c r="J347" s="47"/>
      <c r="K347" s="47"/>
      <c r="L347" s="47"/>
      <c r="M347" s="49"/>
      <c r="N347" s="50"/>
      <c r="O347" s="50"/>
      <c r="P347" s="50"/>
      <c r="AA347" s="51"/>
      <c r="AH347" s="51"/>
      <c r="AM347" s="52"/>
      <c r="AN347" s="52"/>
      <c r="AO347" s="53"/>
      <c r="AP347" s="52"/>
      <c r="AQ347" s="47"/>
      <c r="AR347" s="47"/>
      <c r="AS347" s="52"/>
    </row>
    <row r="348" spans="3:45" s="46" customFormat="1" ht="15.9" hidden="1" customHeight="1" x14ac:dyDescent="0.25">
      <c r="C348" s="47"/>
      <c r="D348" s="47"/>
      <c r="E348" s="47"/>
      <c r="F348" s="47"/>
      <c r="G348" s="47"/>
      <c r="H348" s="48"/>
      <c r="I348" s="47"/>
      <c r="J348" s="47"/>
      <c r="K348" s="47"/>
      <c r="L348" s="47"/>
      <c r="M348" s="49"/>
      <c r="N348" s="50"/>
      <c r="O348" s="50"/>
      <c r="P348" s="50"/>
      <c r="AA348" s="51"/>
      <c r="AH348" s="51"/>
      <c r="AM348" s="52"/>
      <c r="AN348" s="52"/>
      <c r="AO348" s="53"/>
      <c r="AP348" s="52"/>
      <c r="AQ348" s="47"/>
      <c r="AR348" s="47"/>
      <c r="AS348" s="52"/>
    </row>
    <row r="349" spans="3:45" s="46" customFormat="1" ht="15.9" hidden="1" customHeight="1" x14ac:dyDescent="0.25">
      <c r="C349" s="47"/>
      <c r="D349" s="47"/>
      <c r="E349" s="47"/>
      <c r="F349" s="47"/>
      <c r="G349" s="47"/>
      <c r="H349" s="48"/>
      <c r="I349" s="47"/>
      <c r="J349" s="47"/>
      <c r="K349" s="47"/>
      <c r="L349" s="47"/>
      <c r="M349" s="49"/>
      <c r="N349" s="50"/>
      <c r="O349" s="50"/>
      <c r="P349" s="50"/>
      <c r="AA349" s="51"/>
      <c r="AH349" s="51"/>
      <c r="AM349" s="52"/>
      <c r="AN349" s="52"/>
      <c r="AO349" s="53"/>
      <c r="AP349" s="52"/>
      <c r="AQ349" s="47"/>
      <c r="AR349" s="47"/>
      <c r="AS349" s="52"/>
    </row>
    <row r="350" spans="3:45" s="46" customFormat="1" ht="15.9" hidden="1" customHeight="1" x14ac:dyDescent="0.25">
      <c r="C350" s="47"/>
      <c r="D350" s="47"/>
      <c r="E350" s="47"/>
      <c r="F350" s="47"/>
      <c r="G350" s="47"/>
      <c r="H350" s="48"/>
      <c r="I350" s="47"/>
      <c r="J350" s="47"/>
      <c r="K350" s="47"/>
      <c r="L350" s="47"/>
      <c r="M350" s="49"/>
      <c r="N350" s="50"/>
      <c r="O350" s="50"/>
      <c r="P350" s="50"/>
      <c r="AA350" s="51"/>
      <c r="AH350" s="51"/>
      <c r="AM350" s="52"/>
      <c r="AN350" s="52"/>
      <c r="AO350" s="53"/>
      <c r="AP350" s="52"/>
      <c r="AQ350" s="47"/>
      <c r="AR350" s="47"/>
      <c r="AS350" s="52"/>
    </row>
    <row r="351" spans="3:45" s="46" customFormat="1" ht="15.9" hidden="1" customHeight="1" x14ac:dyDescent="0.25">
      <c r="C351" s="47"/>
      <c r="D351" s="47"/>
      <c r="E351" s="47"/>
      <c r="F351" s="47"/>
      <c r="G351" s="47"/>
      <c r="H351" s="48"/>
      <c r="I351" s="47"/>
      <c r="J351" s="47"/>
      <c r="K351" s="47"/>
      <c r="L351" s="47"/>
      <c r="M351" s="49"/>
      <c r="N351" s="50"/>
      <c r="O351" s="50"/>
      <c r="P351" s="50"/>
      <c r="AA351" s="51"/>
      <c r="AH351" s="51"/>
      <c r="AM351" s="52"/>
      <c r="AN351" s="52"/>
      <c r="AO351" s="53"/>
      <c r="AP351" s="52"/>
      <c r="AQ351" s="47"/>
      <c r="AR351" s="47"/>
      <c r="AS351" s="52"/>
    </row>
    <row r="352" spans="3:45" s="46" customFormat="1" ht="15.9" hidden="1" customHeight="1" x14ac:dyDescent="0.25">
      <c r="C352" s="47"/>
      <c r="D352" s="47"/>
      <c r="E352" s="47"/>
      <c r="F352" s="47"/>
      <c r="G352" s="47"/>
      <c r="H352" s="48"/>
      <c r="I352" s="47"/>
      <c r="J352" s="47"/>
      <c r="K352" s="47"/>
      <c r="L352" s="47"/>
      <c r="M352" s="49"/>
      <c r="N352" s="50"/>
      <c r="O352" s="50"/>
      <c r="P352" s="50"/>
      <c r="AA352" s="51"/>
      <c r="AH352" s="51"/>
      <c r="AM352" s="52"/>
      <c r="AN352" s="52"/>
      <c r="AO352" s="53"/>
      <c r="AP352" s="52"/>
      <c r="AQ352" s="47"/>
      <c r="AR352" s="47"/>
      <c r="AS352" s="52"/>
    </row>
    <row r="353" spans="3:45" s="46" customFormat="1" ht="15.9" hidden="1" customHeight="1" x14ac:dyDescent="0.25">
      <c r="C353" s="47"/>
      <c r="D353" s="47"/>
      <c r="E353" s="47"/>
      <c r="F353" s="47"/>
      <c r="G353" s="47"/>
      <c r="H353" s="48"/>
      <c r="I353" s="47"/>
      <c r="J353" s="47"/>
      <c r="K353" s="47"/>
      <c r="L353" s="47"/>
      <c r="M353" s="49"/>
      <c r="N353" s="50"/>
      <c r="O353" s="50"/>
      <c r="P353" s="50"/>
      <c r="AA353" s="51"/>
      <c r="AH353" s="51"/>
      <c r="AM353" s="52"/>
      <c r="AN353" s="52"/>
      <c r="AO353" s="53"/>
      <c r="AP353" s="52"/>
      <c r="AQ353" s="47"/>
      <c r="AR353" s="47"/>
      <c r="AS353" s="52"/>
    </row>
    <row r="354" spans="3:45" s="46" customFormat="1" ht="15.9" hidden="1" customHeight="1" x14ac:dyDescent="0.25">
      <c r="C354" s="47"/>
      <c r="D354" s="47"/>
      <c r="E354" s="47"/>
      <c r="F354" s="47"/>
      <c r="G354" s="47"/>
      <c r="H354" s="48"/>
      <c r="I354" s="47"/>
      <c r="J354" s="47"/>
      <c r="K354" s="47"/>
      <c r="L354" s="47"/>
      <c r="M354" s="49"/>
      <c r="N354" s="50"/>
      <c r="O354" s="50"/>
      <c r="P354" s="50"/>
      <c r="AA354" s="51"/>
      <c r="AH354" s="51"/>
      <c r="AM354" s="52"/>
      <c r="AN354" s="52"/>
      <c r="AO354" s="53"/>
      <c r="AP354" s="52"/>
      <c r="AQ354" s="47"/>
      <c r="AR354" s="47"/>
      <c r="AS354" s="52"/>
    </row>
    <row r="355" spans="3:45" s="46" customFormat="1" ht="15.9" hidden="1" customHeight="1" x14ac:dyDescent="0.25">
      <c r="C355" s="47"/>
      <c r="D355" s="47"/>
      <c r="E355" s="47"/>
      <c r="F355" s="47"/>
      <c r="G355" s="47"/>
      <c r="H355" s="48"/>
      <c r="I355" s="47"/>
      <c r="J355" s="47"/>
      <c r="K355" s="47"/>
      <c r="L355" s="47"/>
      <c r="M355" s="49"/>
      <c r="N355" s="50"/>
      <c r="O355" s="50"/>
      <c r="P355" s="50"/>
      <c r="AA355" s="51"/>
      <c r="AH355" s="51"/>
      <c r="AM355" s="52"/>
      <c r="AN355" s="52"/>
      <c r="AO355" s="53"/>
      <c r="AP355" s="52"/>
      <c r="AQ355" s="47"/>
      <c r="AR355" s="47"/>
      <c r="AS355" s="52"/>
    </row>
    <row r="356" spans="3:45" s="46" customFormat="1" ht="15.9" hidden="1" customHeight="1" x14ac:dyDescent="0.25">
      <c r="C356" s="47"/>
      <c r="D356" s="47"/>
      <c r="E356" s="47"/>
      <c r="F356" s="47"/>
      <c r="G356" s="47"/>
      <c r="H356" s="48"/>
      <c r="I356" s="47"/>
      <c r="J356" s="47"/>
      <c r="K356" s="47"/>
      <c r="L356" s="47"/>
      <c r="M356" s="49"/>
      <c r="N356" s="50"/>
      <c r="O356" s="50"/>
      <c r="P356" s="50"/>
      <c r="AA356" s="51"/>
      <c r="AH356" s="51"/>
      <c r="AM356" s="52"/>
      <c r="AN356" s="52"/>
      <c r="AO356" s="53"/>
      <c r="AP356" s="52"/>
      <c r="AQ356" s="47"/>
      <c r="AR356" s="47"/>
      <c r="AS356" s="52"/>
    </row>
    <row r="357" spans="3:45" s="46" customFormat="1" ht="15.9" hidden="1" customHeight="1" x14ac:dyDescent="0.25">
      <c r="C357" s="47"/>
      <c r="D357" s="47"/>
      <c r="E357" s="47"/>
      <c r="F357" s="47"/>
      <c r="G357" s="47"/>
      <c r="H357" s="48"/>
      <c r="I357" s="47"/>
      <c r="J357" s="47"/>
      <c r="K357" s="47"/>
      <c r="L357" s="47"/>
      <c r="M357" s="49"/>
      <c r="N357" s="50"/>
      <c r="O357" s="50"/>
      <c r="P357" s="50"/>
      <c r="AA357" s="51"/>
      <c r="AH357" s="51"/>
      <c r="AM357" s="52"/>
      <c r="AN357" s="52"/>
      <c r="AO357" s="53"/>
      <c r="AP357" s="52"/>
      <c r="AQ357" s="47"/>
      <c r="AR357" s="47"/>
      <c r="AS357" s="52"/>
    </row>
    <row r="358" spans="3:45" s="46" customFormat="1" ht="15.9" hidden="1" customHeight="1" x14ac:dyDescent="0.25">
      <c r="C358" s="47"/>
      <c r="D358" s="47"/>
      <c r="E358" s="47"/>
      <c r="F358" s="47"/>
      <c r="G358" s="47"/>
      <c r="H358" s="48"/>
      <c r="I358" s="47"/>
      <c r="J358" s="47"/>
      <c r="K358" s="47"/>
      <c r="L358" s="47"/>
      <c r="M358" s="49"/>
      <c r="N358" s="50"/>
      <c r="O358" s="50"/>
      <c r="P358" s="50"/>
      <c r="AA358" s="51"/>
      <c r="AH358" s="51"/>
      <c r="AM358" s="52"/>
      <c r="AN358" s="52"/>
      <c r="AO358" s="53"/>
      <c r="AP358" s="52"/>
      <c r="AQ358" s="47"/>
      <c r="AR358" s="47"/>
      <c r="AS358" s="52"/>
    </row>
    <row r="359" spans="3:45" s="46" customFormat="1" ht="15.9" hidden="1" customHeight="1" x14ac:dyDescent="0.25">
      <c r="C359" s="47"/>
      <c r="D359" s="47"/>
      <c r="E359" s="47"/>
      <c r="F359" s="47"/>
      <c r="G359" s="47"/>
      <c r="H359" s="48"/>
      <c r="I359" s="47"/>
      <c r="J359" s="47"/>
      <c r="K359" s="47"/>
      <c r="L359" s="47"/>
      <c r="M359" s="49"/>
      <c r="N359" s="50"/>
      <c r="O359" s="50"/>
      <c r="P359" s="50"/>
      <c r="AA359" s="51"/>
      <c r="AH359" s="51"/>
      <c r="AM359" s="52"/>
      <c r="AN359" s="52"/>
      <c r="AO359" s="53"/>
      <c r="AP359" s="52"/>
      <c r="AQ359" s="47"/>
      <c r="AR359" s="47"/>
      <c r="AS359" s="52"/>
    </row>
    <row r="360" spans="3:45" s="46" customFormat="1" ht="15.9" hidden="1" customHeight="1" x14ac:dyDescent="0.25">
      <c r="C360" s="47"/>
      <c r="D360" s="47"/>
      <c r="E360" s="47"/>
      <c r="F360" s="47"/>
      <c r="G360" s="47"/>
      <c r="H360" s="48"/>
      <c r="I360" s="47"/>
      <c r="J360" s="47"/>
      <c r="K360" s="47"/>
      <c r="L360" s="47"/>
      <c r="M360" s="49"/>
      <c r="N360" s="50"/>
      <c r="O360" s="50"/>
      <c r="P360" s="50"/>
      <c r="AA360" s="51"/>
      <c r="AH360" s="51"/>
      <c r="AM360" s="52"/>
      <c r="AN360" s="52"/>
      <c r="AO360" s="53"/>
      <c r="AP360" s="52"/>
      <c r="AQ360" s="47"/>
      <c r="AR360" s="47"/>
      <c r="AS360" s="52"/>
    </row>
    <row r="361" spans="3:45" s="46" customFormat="1" ht="15.9" hidden="1" customHeight="1" x14ac:dyDescent="0.25">
      <c r="C361" s="47"/>
      <c r="D361" s="47"/>
      <c r="E361" s="47"/>
      <c r="F361" s="47"/>
      <c r="G361" s="47"/>
      <c r="H361" s="48"/>
      <c r="I361" s="47"/>
      <c r="J361" s="47"/>
      <c r="K361" s="47"/>
      <c r="L361" s="47"/>
      <c r="M361" s="49"/>
      <c r="N361" s="50"/>
      <c r="O361" s="50"/>
      <c r="P361" s="50"/>
      <c r="AA361" s="51"/>
      <c r="AH361" s="51"/>
      <c r="AM361" s="52"/>
      <c r="AN361" s="52"/>
      <c r="AO361" s="53"/>
      <c r="AP361" s="52"/>
      <c r="AQ361" s="47"/>
      <c r="AR361" s="47"/>
      <c r="AS361" s="52"/>
    </row>
    <row r="362" spans="3:45" s="46" customFormat="1" ht="15.9" hidden="1" customHeight="1" x14ac:dyDescent="0.25">
      <c r="C362" s="47"/>
      <c r="D362" s="47"/>
      <c r="E362" s="47"/>
      <c r="F362" s="47"/>
      <c r="G362" s="47"/>
      <c r="H362" s="48"/>
      <c r="I362" s="47"/>
      <c r="J362" s="47"/>
      <c r="K362" s="47"/>
      <c r="L362" s="47"/>
      <c r="M362" s="49"/>
      <c r="N362" s="50"/>
      <c r="O362" s="50"/>
      <c r="P362" s="50"/>
      <c r="AA362" s="51"/>
      <c r="AH362" s="51"/>
      <c r="AM362" s="52"/>
      <c r="AN362" s="52"/>
      <c r="AO362" s="53"/>
      <c r="AP362" s="52"/>
      <c r="AQ362" s="47"/>
      <c r="AR362" s="47"/>
      <c r="AS362" s="52"/>
    </row>
    <row r="363" spans="3:45" s="46" customFormat="1" ht="15.9" hidden="1" customHeight="1" x14ac:dyDescent="0.25">
      <c r="C363" s="47"/>
      <c r="D363" s="47"/>
      <c r="E363" s="47"/>
      <c r="F363" s="47"/>
      <c r="G363" s="47"/>
      <c r="H363" s="48"/>
      <c r="I363" s="47"/>
      <c r="J363" s="47"/>
      <c r="K363" s="47"/>
      <c r="L363" s="47"/>
      <c r="M363" s="49"/>
      <c r="N363" s="50"/>
      <c r="O363" s="50"/>
      <c r="P363" s="50"/>
      <c r="AA363" s="51"/>
      <c r="AH363" s="51"/>
      <c r="AM363" s="52"/>
      <c r="AN363" s="52"/>
      <c r="AO363" s="53"/>
      <c r="AP363" s="52"/>
      <c r="AQ363" s="47"/>
      <c r="AR363" s="47"/>
      <c r="AS363" s="52"/>
    </row>
    <row r="364" spans="3:45" s="46" customFormat="1" ht="15.9" hidden="1" customHeight="1" x14ac:dyDescent="0.25">
      <c r="C364" s="47"/>
      <c r="D364" s="47"/>
      <c r="E364" s="47"/>
      <c r="F364" s="47"/>
      <c r="G364" s="47"/>
      <c r="H364" s="48"/>
      <c r="I364" s="47"/>
      <c r="J364" s="47"/>
      <c r="K364" s="47"/>
      <c r="L364" s="47"/>
      <c r="M364" s="49"/>
      <c r="N364" s="50"/>
      <c r="O364" s="50"/>
      <c r="P364" s="50"/>
      <c r="AA364" s="51"/>
      <c r="AH364" s="51"/>
      <c r="AM364" s="52"/>
      <c r="AN364" s="52"/>
      <c r="AO364" s="53"/>
      <c r="AP364" s="52"/>
      <c r="AQ364" s="47"/>
      <c r="AR364" s="47"/>
      <c r="AS364" s="52"/>
    </row>
    <row r="365" spans="3:45" s="46" customFormat="1" ht="15.9" hidden="1" customHeight="1" x14ac:dyDescent="0.25">
      <c r="C365" s="47"/>
      <c r="D365" s="47"/>
      <c r="E365" s="47"/>
      <c r="F365" s="47"/>
      <c r="G365" s="47"/>
      <c r="H365" s="48"/>
      <c r="I365" s="47"/>
      <c r="J365" s="47"/>
      <c r="K365" s="47"/>
      <c r="L365" s="47"/>
      <c r="M365" s="49"/>
      <c r="N365" s="50"/>
      <c r="O365" s="50"/>
      <c r="P365" s="50"/>
      <c r="AA365" s="51"/>
      <c r="AH365" s="51"/>
      <c r="AM365" s="52"/>
      <c r="AN365" s="52"/>
      <c r="AO365" s="53"/>
      <c r="AP365" s="52"/>
      <c r="AQ365" s="47"/>
      <c r="AR365" s="47"/>
      <c r="AS365" s="52"/>
    </row>
    <row r="366" spans="3:45" s="46" customFormat="1" ht="15.9" hidden="1" customHeight="1" x14ac:dyDescent="0.25">
      <c r="C366" s="47"/>
      <c r="D366" s="47"/>
      <c r="E366" s="47"/>
      <c r="F366" s="47"/>
      <c r="G366" s="47"/>
      <c r="H366" s="48"/>
      <c r="I366" s="47"/>
      <c r="J366" s="47"/>
      <c r="K366" s="47"/>
      <c r="L366" s="47"/>
      <c r="M366" s="49"/>
      <c r="N366" s="50"/>
      <c r="O366" s="50"/>
      <c r="P366" s="50"/>
      <c r="AA366" s="51"/>
      <c r="AH366" s="51"/>
      <c r="AM366" s="52"/>
      <c r="AN366" s="52"/>
      <c r="AO366" s="53"/>
      <c r="AP366" s="52"/>
      <c r="AQ366" s="47"/>
      <c r="AR366" s="47"/>
      <c r="AS366" s="52"/>
    </row>
    <row r="367" spans="3:45" s="46" customFormat="1" ht="15.9" hidden="1" customHeight="1" x14ac:dyDescent="0.25">
      <c r="C367" s="47"/>
      <c r="D367" s="47"/>
      <c r="E367" s="47"/>
      <c r="F367" s="47"/>
      <c r="G367" s="47"/>
      <c r="H367" s="48"/>
      <c r="I367" s="47"/>
      <c r="J367" s="47"/>
      <c r="K367" s="47"/>
      <c r="L367" s="47"/>
      <c r="M367" s="49"/>
      <c r="N367" s="50"/>
      <c r="O367" s="50"/>
      <c r="P367" s="50"/>
      <c r="AA367" s="51"/>
      <c r="AH367" s="51"/>
      <c r="AM367" s="52"/>
      <c r="AN367" s="52"/>
      <c r="AO367" s="53"/>
      <c r="AP367" s="52"/>
      <c r="AQ367" s="47"/>
      <c r="AR367" s="47"/>
      <c r="AS367" s="52"/>
    </row>
    <row r="368" spans="3:45" s="46" customFormat="1" ht="15.9" hidden="1" customHeight="1" x14ac:dyDescent="0.25">
      <c r="C368" s="47"/>
      <c r="D368" s="47"/>
      <c r="E368" s="47"/>
      <c r="F368" s="47"/>
      <c r="G368" s="47"/>
      <c r="H368" s="48"/>
      <c r="I368" s="47"/>
      <c r="J368" s="47"/>
      <c r="K368" s="47"/>
      <c r="L368" s="47"/>
      <c r="M368" s="49"/>
      <c r="N368" s="50"/>
      <c r="O368" s="50"/>
      <c r="P368" s="50"/>
      <c r="AA368" s="51"/>
      <c r="AH368" s="51"/>
      <c r="AM368" s="52"/>
      <c r="AN368" s="52"/>
      <c r="AO368" s="53"/>
      <c r="AP368" s="52"/>
      <c r="AQ368" s="47"/>
      <c r="AR368" s="47"/>
      <c r="AS368" s="52"/>
    </row>
    <row r="369" spans="3:45" s="46" customFormat="1" ht="15.9" hidden="1" customHeight="1" x14ac:dyDescent="0.25">
      <c r="C369" s="47"/>
      <c r="D369" s="47"/>
      <c r="E369" s="47"/>
      <c r="F369" s="47"/>
      <c r="G369" s="47"/>
      <c r="H369" s="48"/>
      <c r="I369" s="47"/>
      <c r="J369" s="47"/>
      <c r="K369" s="47"/>
      <c r="L369" s="47"/>
      <c r="M369" s="49"/>
      <c r="N369" s="50"/>
      <c r="O369" s="50"/>
      <c r="P369" s="50"/>
      <c r="AA369" s="51"/>
      <c r="AH369" s="51"/>
      <c r="AM369" s="52"/>
      <c r="AN369" s="52"/>
      <c r="AO369" s="53"/>
      <c r="AP369" s="52"/>
      <c r="AQ369" s="47"/>
      <c r="AR369" s="47"/>
      <c r="AS369" s="52"/>
    </row>
    <row r="370" spans="3:45" s="46" customFormat="1" ht="15.9" hidden="1" customHeight="1" x14ac:dyDescent="0.25">
      <c r="C370" s="47"/>
      <c r="D370" s="47"/>
      <c r="E370" s="47"/>
      <c r="F370" s="47"/>
      <c r="G370" s="47"/>
      <c r="H370" s="48"/>
      <c r="I370" s="47"/>
      <c r="J370" s="47"/>
      <c r="K370" s="47"/>
      <c r="L370" s="47"/>
      <c r="M370" s="49"/>
      <c r="N370" s="50"/>
      <c r="O370" s="50"/>
      <c r="P370" s="50"/>
      <c r="AA370" s="51"/>
      <c r="AH370" s="51"/>
      <c r="AM370" s="52"/>
      <c r="AN370" s="52"/>
      <c r="AO370" s="53"/>
      <c r="AP370" s="52"/>
      <c r="AQ370" s="47"/>
      <c r="AR370" s="47"/>
      <c r="AS370" s="52"/>
    </row>
    <row r="371" spans="3:45" s="46" customFormat="1" ht="15.9" hidden="1" customHeight="1" x14ac:dyDescent="0.25">
      <c r="C371" s="47"/>
      <c r="D371" s="47"/>
      <c r="E371" s="47"/>
      <c r="F371" s="47"/>
      <c r="G371" s="47"/>
      <c r="H371" s="48"/>
      <c r="I371" s="47"/>
      <c r="J371" s="47"/>
      <c r="K371" s="47"/>
      <c r="L371" s="47"/>
      <c r="M371" s="49"/>
      <c r="N371" s="50"/>
      <c r="O371" s="50"/>
      <c r="P371" s="50"/>
      <c r="AA371" s="51"/>
      <c r="AH371" s="51"/>
      <c r="AM371" s="52"/>
      <c r="AN371" s="52"/>
      <c r="AO371" s="53"/>
      <c r="AP371" s="52"/>
      <c r="AQ371" s="47"/>
      <c r="AR371" s="47"/>
      <c r="AS371" s="52"/>
    </row>
    <row r="372" spans="3:45" s="46" customFormat="1" ht="15.9" hidden="1" customHeight="1" x14ac:dyDescent="0.25">
      <c r="C372" s="47"/>
      <c r="D372" s="47"/>
      <c r="E372" s="47"/>
      <c r="F372" s="47"/>
      <c r="G372" s="47"/>
      <c r="H372" s="48"/>
      <c r="I372" s="47"/>
      <c r="J372" s="47"/>
      <c r="K372" s="47"/>
      <c r="L372" s="47"/>
      <c r="M372" s="49"/>
      <c r="N372" s="50"/>
      <c r="O372" s="50"/>
      <c r="P372" s="50"/>
      <c r="AA372" s="51"/>
      <c r="AH372" s="51"/>
      <c r="AM372" s="52"/>
      <c r="AN372" s="52"/>
      <c r="AO372" s="53"/>
      <c r="AP372" s="52"/>
      <c r="AQ372" s="47"/>
      <c r="AR372" s="47"/>
      <c r="AS372" s="52"/>
    </row>
    <row r="373" spans="3:45" s="46" customFormat="1" ht="15.9" hidden="1" customHeight="1" x14ac:dyDescent="0.25">
      <c r="C373" s="47"/>
      <c r="D373" s="47"/>
      <c r="E373" s="47"/>
      <c r="F373" s="47"/>
      <c r="G373" s="47"/>
      <c r="H373" s="48"/>
      <c r="I373" s="47"/>
      <c r="J373" s="47"/>
      <c r="K373" s="47"/>
      <c r="L373" s="47"/>
      <c r="M373" s="49"/>
      <c r="N373" s="50"/>
      <c r="O373" s="50"/>
      <c r="P373" s="50"/>
      <c r="AA373" s="51"/>
      <c r="AH373" s="51"/>
      <c r="AM373" s="52"/>
      <c r="AN373" s="52"/>
      <c r="AO373" s="53"/>
      <c r="AP373" s="52"/>
      <c r="AQ373" s="47"/>
      <c r="AR373" s="47"/>
      <c r="AS373" s="52"/>
    </row>
    <row r="374" spans="3:45" s="46" customFormat="1" ht="15.9" hidden="1" customHeight="1" x14ac:dyDescent="0.25">
      <c r="C374" s="47"/>
      <c r="D374" s="47"/>
      <c r="E374" s="47"/>
      <c r="F374" s="47"/>
      <c r="G374" s="47"/>
      <c r="H374" s="48"/>
      <c r="I374" s="47"/>
      <c r="J374" s="47"/>
      <c r="K374" s="47"/>
      <c r="L374" s="47"/>
      <c r="M374" s="49"/>
      <c r="N374" s="50"/>
      <c r="O374" s="50"/>
      <c r="P374" s="50"/>
      <c r="AA374" s="51"/>
      <c r="AH374" s="51"/>
      <c r="AM374" s="52"/>
      <c r="AN374" s="52"/>
      <c r="AO374" s="53"/>
      <c r="AP374" s="52"/>
      <c r="AQ374" s="47"/>
      <c r="AR374" s="47"/>
      <c r="AS374" s="52"/>
    </row>
    <row r="375" spans="3:45" s="46" customFormat="1" ht="15.9" hidden="1" customHeight="1" x14ac:dyDescent="0.25">
      <c r="C375" s="47"/>
      <c r="D375" s="47"/>
      <c r="E375" s="47"/>
      <c r="F375" s="47"/>
      <c r="G375" s="47"/>
      <c r="H375" s="48"/>
      <c r="I375" s="47"/>
      <c r="J375" s="47"/>
      <c r="K375" s="47"/>
      <c r="L375" s="47"/>
      <c r="M375" s="49"/>
      <c r="N375" s="50"/>
      <c r="O375" s="50"/>
      <c r="P375" s="50"/>
      <c r="AA375" s="51"/>
      <c r="AH375" s="51"/>
      <c r="AM375" s="52"/>
      <c r="AN375" s="52"/>
      <c r="AO375" s="53"/>
      <c r="AP375" s="52"/>
      <c r="AQ375" s="47"/>
      <c r="AR375" s="47"/>
      <c r="AS375" s="52"/>
    </row>
    <row r="376" spans="3:45" s="46" customFormat="1" ht="15.9" hidden="1" customHeight="1" x14ac:dyDescent="0.25">
      <c r="C376" s="47"/>
      <c r="D376" s="47"/>
      <c r="E376" s="47"/>
      <c r="F376" s="47"/>
      <c r="G376" s="47"/>
      <c r="H376" s="48"/>
      <c r="I376" s="47"/>
      <c r="J376" s="47"/>
      <c r="K376" s="47"/>
      <c r="L376" s="47"/>
      <c r="M376" s="49"/>
      <c r="N376" s="50"/>
      <c r="O376" s="50"/>
      <c r="P376" s="50"/>
      <c r="AA376" s="51"/>
      <c r="AH376" s="51"/>
      <c r="AM376" s="52"/>
      <c r="AN376" s="52"/>
      <c r="AO376" s="53"/>
      <c r="AP376" s="52"/>
      <c r="AQ376" s="47"/>
      <c r="AR376" s="47"/>
      <c r="AS376" s="52"/>
    </row>
    <row r="377" spans="3:45" s="46" customFormat="1" ht="15.9" hidden="1" customHeight="1" x14ac:dyDescent="0.25">
      <c r="C377" s="47"/>
      <c r="D377" s="47"/>
      <c r="E377" s="47"/>
      <c r="F377" s="47"/>
      <c r="G377" s="47"/>
      <c r="H377" s="48"/>
      <c r="I377" s="47"/>
      <c r="J377" s="47"/>
      <c r="K377" s="47"/>
      <c r="L377" s="47"/>
      <c r="M377" s="49"/>
      <c r="N377" s="50"/>
      <c r="O377" s="50"/>
      <c r="P377" s="50"/>
      <c r="AA377" s="51"/>
      <c r="AH377" s="51"/>
      <c r="AM377" s="52"/>
      <c r="AN377" s="52"/>
      <c r="AO377" s="53"/>
      <c r="AP377" s="52"/>
      <c r="AQ377" s="47"/>
      <c r="AR377" s="47"/>
      <c r="AS377" s="52"/>
    </row>
    <row r="378" spans="3:45" s="46" customFormat="1" ht="15.9" hidden="1" customHeight="1" x14ac:dyDescent="0.25">
      <c r="C378" s="47"/>
      <c r="D378" s="47"/>
      <c r="E378" s="47"/>
      <c r="F378" s="47"/>
      <c r="G378" s="47"/>
      <c r="H378" s="48"/>
      <c r="I378" s="47"/>
      <c r="J378" s="47"/>
      <c r="K378" s="47"/>
      <c r="L378" s="47"/>
      <c r="M378" s="49"/>
      <c r="N378" s="50"/>
      <c r="O378" s="50"/>
      <c r="P378" s="50"/>
      <c r="AA378" s="51"/>
      <c r="AH378" s="51"/>
      <c r="AM378" s="52"/>
      <c r="AN378" s="52"/>
      <c r="AO378" s="53"/>
      <c r="AP378" s="52"/>
      <c r="AQ378" s="47"/>
      <c r="AR378" s="47"/>
      <c r="AS378" s="52"/>
    </row>
    <row r="379" spans="3:45" s="46" customFormat="1" ht="15.9" hidden="1" customHeight="1" x14ac:dyDescent="0.25">
      <c r="C379" s="47"/>
      <c r="D379" s="47"/>
      <c r="E379" s="47"/>
      <c r="F379" s="47"/>
      <c r="G379" s="47"/>
      <c r="H379" s="48"/>
      <c r="I379" s="47"/>
      <c r="J379" s="47"/>
      <c r="K379" s="47"/>
      <c r="L379" s="47"/>
      <c r="M379" s="49"/>
      <c r="N379" s="50"/>
      <c r="O379" s="50"/>
      <c r="P379" s="50"/>
      <c r="AA379" s="51"/>
      <c r="AH379" s="51"/>
      <c r="AM379" s="52"/>
      <c r="AN379" s="52"/>
      <c r="AO379" s="53"/>
      <c r="AP379" s="52"/>
      <c r="AQ379" s="47"/>
      <c r="AR379" s="47"/>
      <c r="AS379" s="52"/>
    </row>
    <row r="380" spans="3:45" s="46" customFormat="1" ht="15.9" hidden="1" customHeight="1" x14ac:dyDescent="0.25">
      <c r="C380" s="47"/>
      <c r="D380" s="47"/>
      <c r="E380" s="47"/>
      <c r="F380" s="47"/>
      <c r="G380" s="47"/>
      <c r="H380" s="48"/>
      <c r="I380" s="47"/>
      <c r="J380" s="47"/>
      <c r="K380" s="47"/>
      <c r="L380" s="47"/>
      <c r="M380" s="49"/>
      <c r="N380" s="50"/>
      <c r="O380" s="50"/>
      <c r="P380" s="50"/>
      <c r="AA380" s="51"/>
      <c r="AH380" s="51"/>
      <c r="AM380" s="52"/>
      <c r="AN380" s="52"/>
      <c r="AO380" s="53"/>
      <c r="AP380" s="52"/>
      <c r="AQ380" s="47"/>
      <c r="AR380" s="47"/>
      <c r="AS380" s="52"/>
    </row>
    <row r="381" spans="3:45" s="46" customFormat="1" ht="15.9" hidden="1" customHeight="1" x14ac:dyDescent="0.25">
      <c r="C381" s="47"/>
      <c r="D381" s="47"/>
      <c r="E381" s="47"/>
      <c r="F381" s="47"/>
      <c r="G381" s="47"/>
      <c r="H381" s="48"/>
      <c r="I381" s="47"/>
      <c r="J381" s="47"/>
      <c r="K381" s="47"/>
      <c r="L381" s="47"/>
      <c r="M381" s="49"/>
      <c r="N381" s="50"/>
      <c r="O381" s="50"/>
      <c r="P381" s="50"/>
      <c r="AA381" s="51"/>
      <c r="AH381" s="51"/>
      <c r="AM381" s="52"/>
      <c r="AN381" s="52"/>
      <c r="AO381" s="53"/>
      <c r="AP381" s="52"/>
      <c r="AQ381" s="47"/>
      <c r="AR381" s="47"/>
      <c r="AS381" s="52"/>
    </row>
    <row r="382" spans="3:45" s="46" customFormat="1" ht="15.9" hidden="1" customHeight="1" x14ac:dyDescent="0.25">
      <c r="C382" s="47"/>
      <c r="D382" s="47"/>
      <c r="E382" s="47"/>
      <c r="F382" s="47"/>
      <c r="G382" s="47"/>
      <c r="H382" s="48"/>
      <c r="I382" s="47"/>
      <c r="J382" s="47"/>
      <c r="K382" s="47"/>
      <c r="L382" s="47"/>
      <c r="M382" s="49"/>
      <c r="N382" s="50"/>
      <c r="O382" s="50"/>
      <c r="P382" s="50"/>
      <c r="AA382" s="51"/>
      <c r="AH382" s="51"/>
      <c r="AM382" s="52"/>
      <c r="AN382" s="52"/>
      <c r="AO382" s="53"/>
      <c r="AP382" s="52"/>
      <c r="AQ382" s="47"/>
      <c r="AR382" s="47"/>
      <c r="AS382" s="52"/>
    </row>
    <row r="383" spans="3:45" s="46" customFormat="1" ht="15.9" hidden="1" customHeight="1" x14ac:dyDescent="0.25">
      <c r="C383" s="47"/>
      <c r="D383" s="47"/>
      <c r="E383" s="47"/>
      <c r="F383" s="47"/>
      <c r="G383" s="47"/>
      <c r="H383" s="48"/>
      <c r="I383" s="47"/>
      <c r="J383" s="47"/>
      <c r="K383" s="47"/>
      <c r="L383" s="47"/>
      <c r="M383" s="49"/>
      <c r="N383" s="50"/>
      <c r="O383" s="50"/>
      <c r="P383" s="50"/>
      <c r="AA383" s="51"/>
      <c r="AH383" s="51"/>
      <c r="AM383" s="52"/>
      <c r="AN383" s="52"/>
      <c r="AO383" s="53"/>
      <c r="AP383" s="52"/>
      <c r="AQ383" s="47"/>
      <c r="AR383" s="47"/>
      <c r="AS383" s="52"/>
    </row>
    <row r="384" spans="3:45" s="46" customFormat="1" ht="15.9" hidden="1" customHeight="1" x14ac:dyDescent="0.25">
      <c r="C384" s="47"/>
      <c r="D384" s="47"/>
      <c r="E384" s="47"/>
      <c r="F384" s="47"/>
      <c r="G384" s="47"/>
      <c r="H384" s="48"/>
      <c r="I384" s="47"/>
      <c r="J384" s="47"/>
      <c r="K384" s="47"/>
      <c r="L384" s="47"/>
      <c r="M384" s="49"/>
      <c r="N384" s="50"/>
      <c r="O384" s="50"/>
      <c r="P384" s="50"/>
      <c r="AA384" s="51"/>
      <c r="AH384" s="51"/>
      <c r="AM384" s="52"/>
      <c r="AN384" s="52"/>
      <c r="AO384" s="53"/>
      <c r="AP384" s="52"/>
      <c r="AQ384" s="47"/>
      <c r="AR384" s="47"/>
      <c r="AS384" s="52"/>
    </row>
    <row r="385" spans="3:45" s="46" customFormat="1" ht="15.9" hidden="1" customHeight="1" x14ac:dyDescent="0.25">
      <c r="C385" s="47"/>
      <c r="D385" s="47"/>
      <c r="E385" s="47"/>
      <c r="F385" s="47"/>
      <c r="G385" s="47"/>
      <c r="H385" s="48"/>
      <c r="I385" s="47"/>
      <c r="J385" s="47"/>
      <c r="K385" s="47"/>
      <c r="L385" s="47"/>
      <c r="M385" s="49"/>
      <c r="N385" s="50"/>
      <c r="O385" s="50"/>
      <c r="P385" s="50"/>
      <c r="AA385" s="51"/>
      <c r="AH385" s="51"/>
      <c r="AM385" s="52"/>
      <c r="AN385" s="52"/>
      <c r="AO385" s="53"/>
      <c r="AP385" s="52"/>
      <c r="AQ385" s="47"/>
      <c r="AR385" s="47"/>
      <c r="AS385" s="52"/>
    </row>
    <row r="386" spans="3:45" s="46" customFormat="1" ht="15.9" hidden="1" customHeight="1" x14ac:dyDescent="0.25">
      <c r="C386" s="47"/>
      <c r="D386" s="47"/>
      <c r="E386" s="47"/>
      <c r="F386" s="47"/>
      <c r="G386" s="47"/>
      <c r="H386" s="48"/>
      <c r="I386" s="47"/>
      <c r="J386" s="47"/>
      <c r="K386" s="47"/>
      <c r="L386" s="47"/>
      <c r="M386" s="49"/>
      <c r="N386" s="50"/>
      <c r="O386" s="50"/>
      <c r="P386" s="50"/>
      <c r="AA386" s="51"/>
      <c r="AH386" s="51"/>
      <c r="AM386" s="52"/>
      <c r="AN386" s="52"/>
      <c r="AO386" s="53"/>
      <c r="AP386" s="52"/>
      <c r="AQ386" s="47"/>
      <c r="AR386" s="47"/>
      <c r="AS386" s="52"/>
    </row>
    <row r="387" spans="3:45" s="46" customFormat="1" ht="15.9" hidden="1" customHeight="1" x14ac:dyDescent="0.25">
      <c r="C387" s="47"/>
      <c r="D387" s="47"/>
      <c r="E387" s="47"/>
      <c r="F387" s="47"/>
      <c r="G387" s="47"/>
      <c r="H387" s="48"/>
      <c r="I387" s="47"/>
      <c r="J387" s="47"/>
      <c r="K387" s="47"/>
      <c r="L387" s="47"/>
      <c r="M387" s="49"/>
      <c r="N387" s="50"/>
      <c r="O387" s="50"/>
      <c r="P387" s="50"/>
      <c r="AA387" s="51"/>
      <c r="AH387" s="51"/>
      <c r="AM387" s="52"/>
      <c r="AN387" s="52"/>
      <c r="AO387" s="53"/>
      <c r="AP387" s="52"/>
      <c r="AQ387" s="47"/>
      <c r="AR387" s="47"/>
      <c r="AS387" s="52"/>
    </row>
    <row r="388" spans="3:45" s="46" customFormat="1" ht="15.9" hidden="1" customHeight="1" x14ac:dyDescent="0.25">
      <c r="C388" s="47"/>
      <c r="D388" s="47"/>
      <c r="E388" s="47"/>
      <c r="F388" s="47"/>
      <c r="G388" s="47"/>
      <c r="H388" s="48"/>
      <c r="I388" s="47"/>
      <c r="J388" s="47"/>
      <c r="K388" s="47"/>
      <c r="L388" s="47"/>
      <c r="M388" s="49"/>
      <c r="N388" s="50"/>
      <c r="O388" s="50"/>
      <c r="P388" s="50"/>
      <c r="AA388" s="51"/>
      <c r="AH388" s="51"/>
      <c r="AM388" s="52"/>
      <c r="AN388" s="52"/>
      <c r="AO388" s="53"/>
      <c r="AP388" s="52"/>
      <c r="AQ388" s="47"/>
      <c r="AR388" s="47"/>
      <c r="AS388" s="52"/>
    </row>
    <row r="389" spans="3:45" s="46" customFormat="1" ht="15.9" hidden="1" customHeight="1" x14ac:dyDescent="0.25">
      <c r="C389" s="47"/>
      <c r="D389" s="47"/>
      <c r="E389" s="47"/>
      <c r="F389" s="47"/>
      <c r="G389" s="47"/>
      <c r="H389" s="48"/>
      <c r="I389" s="47"/>
      <c r="J389" s="47"/>
      <c r="K389" s="47"/>
      <c r="L389" s="47"/>
      <c r="M389" s="49"/>
      <c r="N389" s="50"/>
      <c r="O389" s="50"/>
      <c r="P389" s="50"/>
      <c r="AA389" s="51"/>
      <c r="AH389" s="51"/>
      <c r="AM389" s="52"/>
      <c r="AN389" s="52"/>
      <c r="AO389" s="53"/>
      <c r="AP389" s="52"/>
      <c r="AQ389" s="47"/>
      <c r="AR389" s="47"/>
      <c r="AS389" s="52"/>
    </row>
    <row r="390" spans="3:45" s="46" customFormat="1" ht="15.9" hidden="1" customHeight="1" x14ac:dyDescent="0.25">
      <c r="C390" s="47"/>
      <c r="D390" s="47"/>
      <c r="E390" s="47"/>
      <c r="F390" s="47"/>
      <c r="G390" s="47"/>
      <c r="H390" s="48"/>
      <c r="I390" s="47"/>
      <c r="J390" s="47"/>
      <c r="K390" s="47"/>
      <c r="L390" s="47"/>
      <c r="M390" s="49"/>
      <c r="N390" s="50"/>
      <c r="O390" s="50"/>
      <c r="P390" s="50"/>
      <c r="AA390" s="51"/>
      <c r="AH390" s="51"/>
      <c r="AM390" s="52"/>
      <c r="AN390" s="52"/>
      <c r="AO390" s="53"/>
      <c r="AP390" s="52"/>
      <c r="AQ390" s="47"/>
      <c r="AR390" s="47"/>
      <c r="AS390" s="52"/>
    </row>
    <row r="391" spans="3:45" s="46" customFormat="1" ht="15.9" hidden="1" customHeight="1" x14ac:dyDescent="0.25">
      <c r="C391" s="47"/>
      <c r="D391" s="47"/>
      <c r="E391" s="47"/>
      <c r="F391" s="47"/>
      <c r="G391" s="47"/>
      <c r="H391" s="48"/>
      <c r="I391" s="47"/>
      <c r="J391" s="47"/>
      <c r="K391" s="47"/>
      <c r="L391" s="47"/>
      <c r="M391" s="49"/>
      <c r="N391" s="50"/>
      <c r="O391" s="50"/>
      <c r="P391" s="50"/>
      <c r="AA391" s="51"/>
      <c r="AH391" s="51"/>
      <c r="AM391" s="52"/>
      <c r="AN391" s="52"/>
      <c r="AO391" s="53"/>
      <c r="AP391" s="52"/>
      <c r="AQ391" s="47"/>
      <c r="AR391" s="47"/>
      <c r="AS391" s="52"/>
    </row>
    <row r="392" spans="3:45" s="46" customFormat="1" ht="15.9" hidden="1" customHeight="1" x14ac:dyDescent="0.25">
      <c r="C392" s="47"/>
      <c r="D392" s="47"/>
      <c r="E392" s="47"/>
      <c r="F392" s="47"/>
      <c r="G392" s="47"/>
      <c r="H392" s="48"/>
      <c r="I392" s="47"/>
      <c r="J392" s="47"/>
      <c r="K392" s="47"/>
      <c r="L392" s="47"/>
      <c r="M392" s="49"/>
      <c r="N392" s="50"/>
      <c r="O392" s="50"/>
      <c r="P392" s="50"/>
      <c r="AA392" s="51"/>
      <c r="AH392" s="51"/>
      <c r="AM392" s="52"/>
      <c r="AN392" s="52"/>
      <c r="AO392" s="53"/>
      <c r="AP392" s="52"/>
      <c r="AQ392" s="47"/>
      <c r="AR392" s="47"/>
      <c r="AS392" s="52"/>
    </row>
    <row r="393" spans="3:45" s="46" customFormat="1" ht="15.9" hidden="1" customHeight="1" x14ac:dyDescent="0.25">
      <c r="C393" s="47"/>
      <c r="D393" s="47"/>
      <c r="E393" s="47"/>
      <c r="F393" s="47"/>
      <c r="G393" s="47"/>
      <c r="H393" s="48"/>
      <c r="I393" s="47"/>
      <c r="J393" s="47"/>
      <c r="K393" s="47"/>
      <c r="L393" s="47"/>
      <c r="M393" s="49"/>
      <c r="N393" s="50"/>
      <c r="O393" s="50"/>
      <c r="P393" s="50"/>
      <c r="AA393" s="51"/>
      <c r="AH393" s="51"/>
      <c r="AM393" s="52"/>
      <c r="AN393" s="52"/>
      <c r="AO393" s="53"/>
      <c r="AP393" s="52"/>
      <c r="AQ393" s="47"/>
      <c r="AR393" s="47"/>
      <c r="AS393" s="52"/>
    </row>
    <row r="394" spans="3:45" s="46" customFormat="1" ht="15.9" hidden="1" customHeight="1" x14ac:dyDescent="0.25">
      <c r="C394" s="47"/>
      <c r="D394" s="47"/>
      <c r="E394" s="47"/>
      <c r="F394" s="47"/>
      <c r="G394" s="47"/>
      <c r="H394" s="48"/>
      <c r="I394" s="47"/>
      <c r="J394" s="47"/>
      <c r="K394" s="47"/>
      <c r="L394" s="47"/>
      <c r="M394" s="49"/>
      <c r="N394" s="50"/>
      <c r="O394" s="50"/>
      <c r="P394" s="50"/>
      <c r="AA394" s="51"/>
      <c r="AH394" s="51"/>
      <c r="AM394" s="52"/>
      <c r="AN394" s="52"/>
      <c r="AO394" s="53"/>
      <c r="AP394" s="52"/>
      <c r="AQ394" s="47"/>
      <c r="AR394" s="47"/>
      <c r="AS394" s="52"/>
    </row>
    <row r="395" spans="3:45" s="46" customFormat="1" ht="15.9" hidden="1" customHeight="1" x14ac:dyDescent="0.25">
      <c r="C395" s="47"/>
      <c r="D395" s="47"/>
      <c r="E395" s="47"/>
      <c r="F395" s="47"/>
      <c r="G395" s="47"/>
      <c r="H395" s="48"/>
      <c r="I395" s="47"/>
      <c r="J395" s="47"/>
      <c r="K395" s="47"/>
      <c r="L395" s="47"/>
      <c r="M395" s="49"/>
      <c r="N395" s="50"/>
      <c r="O395" s="50"/>
      <c r="P395" s="50"/>
      <c r="AA395" s="51"/>
      <c r="AH395" s="51"/>
      <c r="AM395" s="52"/>
      <c r="AN395" s="52"/>
      <c r="AO395" s="53"/>
      <c r="AP395" s="52"/>
      <c r="AQ395" s="47"/>
      <c r="AR395" s="47"/>
      <c r="AS395" s="52"/>
    </row>
    <row r="396" spans="3:45" s="46" customFormat="1" ht="15.9" hidden="1" customHeight="1" x14ac:dyDescent="0.25">
      <c r="C396" s="47"/>
      <c r="D396" s="47"/>
      <c r="E396" s="47"/>
      <c r="F396" s="47"/>
      <c r="G396" s="47"/>
      <c r="H396" s="48"/>
      <c r="I396" s="47"/>
      <c r="J396" s="47"/>
      <c r="K396" s="47"/>
      <c r="L396" s="47"/>
      <c r="M396" s="49"/>
      <c r="N396" s="50"/>
      <c r="O396" s="50"/>
      <c r="P396" s="50"/>
      <c r="AA396" s="51"/>
      <c r="AH396" s="51"/>
      <c r="AM396" s="52"/>
      <c r="AN396" s="52"/>
      <c r="AO396" s="53"/>
      <c r="AP396" s="52"/>
      <c r="AQ396" s="47"/>
      <c r="AR396" s="47"/>
      <c r="AS396" s="52"/>
    </row>
    <row r="397" spans="3:45" s="46" customFormat="1" ht="15.9" hidden="1" customHeight="1" x14ac:dyDescent="0.25">
      <c r="C397" s="47"/>
      <c r="D397" s="47"/>
      <c r="E397" s="47"/>
      <c r="F397" s="47"/>
      <c r="G397" s="47"/>
      <c r="H397" s="48"/>
      <c r="I397" s="47"/>
      <c r="J397" s="47"/>
      <c r="K397" s="47"/>
      <c r="L397" s="47"/>
      <c r="M397" s="49"/>
      <c r="N397" s="50"/>
      <c r="O397" s="50"/>
      <c r="P397" s="50"/>
      <c r="AA397" s="51"/>
      <c r="AH397" s="51"/>
      <c r="AM397" s="52"/>
      <c r="AN397" s="52"/>
      <c r="AO397" s="53"/>
      <c r="AP397" s="52"/>
      <c r="AQ397" s="47"/>
      <c r="AR397" s="47"/>
      <c r="AS397" s="52"/>
    </row>
    <row r="398" spans="3:45" s="46" customFormat="1" ht="15.9" hidden="1" customHeight="1" x14ac:dyDescent="0.25">
      <c r="C398" s="47"/>
      <c r="D398" s="47"/>
      <c r="E398" s="47"/>
      <c r="F398" s="47"/>
      <c r="G398" s="47"/>
      <c r="H398" s="48"/>
      <c r="I398" s="47"/>
      <c r="J398" s="47"/>
      <c r="K398" s="47"/>
      <c r="L398" s="47"/>
      <c r="M398" s="49"/>
      <c r="N398" s="50"/>
      <c r="O398" s="50"/>
      <c r="P398" s="50"/>
      <c r="AA398" s="51"/>
      <c r="AH398" s="51"/>
      <c r="AM398" s="52"/>
      <c r="AN398" s="52"/>
      <c r="AO398" s="53"/>
      <c r="AP398" s="52"/>
      <c r="AQ398" s="47"/>
      <c r="AR398" s="47"/>
      <c r="AS398" s="52"/>
    </row>
    <row r="399" spans="3:45" s="46" customFormat="1" ht="15.9" hidden="1" customHeight="1" x14ac:dyDescent="0.25">
      <c r="C399" s="47"/>
      <c r="D399" s="47"/>
      <c r="E399" s="47"/>
      <c r="F399" s="47"/>
      <c r="G399" s="47"/>
      <c r="H399" s="48"/>
      <c r="I399" s="47"/>
      <c r="J399" s="47"/>
      <c r="K399" s="47"/>
      <c r="L399" s="47"/>
      <c r="M399" s="49"/>
      <c r="N399" s="50"/>
      <c r="O399" s="50"/>
      <c r="P399" s="50"/>
      <c r="AA399" s="51"/>
      <c r="AH399" s="51"/>
      <c r="AM399" s="52"/>
      <c r="AN399" s="52"/>
      <c r="AO399" s="53"/>
      <c r="AP399" s="52"/>
      <c r="AQ399" s="47"/>
      <c r="AR399" s="47"/>
      <c r="AS399" s="52"/>
    </row>
    <row r="400" spans="3:45" s="46" customFormat="1" ht="15.9" hidden="1" customHeight="1" x14ac:dyDescent="0.25">
      <c r="C400" s="47"/>
      <c r="D400" s="47"/>
      <c r="E400" s="47"/>
      <c r="F400" s="47"/>
      <c r="G400" s="47"/>
      <c r="H400" s="48"/>
      <c r="I400" s="47"/>
      <c r="J400" s="47"/>
      <c r="K400" s="47"/>
      <c r="L400" s="47"/>
      <c r="M400" s="49"/>
      <c r="N400" s="50"/>
      <c r="O400" s="50"/>
      <c r="P400" s="50"/>
      <c r="AA400" s="51"/>
      <c r="AH400" s="51"/>
      <c r="AM400" s="52"/>
      <c r="AN400" s="52"/>
      <c r="AO400" s="53"/>
      <c r="AP400" s="52"/>
      <c r="AQ400" s="47"/>
      <c r="AR400" s="47"/>
      <c r="AS400" s="52"/>
    </row>
    <row r="401" spans="3:45" s="46" customFormat="1" ht="15.9" hidden="1" customHeight="1" x14ac:dyDescent="0.25">
      <c r="C401" s="47"/>
      <c r="D401" s="47"/>
      <c r="E401" s="47"/>
      <c r="F401" s="47"/>
      <c r="G401" s="47"/>
      <c r="H401" s="48"/>
      <c r="I401" s="47"/>
      <c r="J401" s="47"/>
      <c r="K401" s="47"/>
      <c r="L401" s="47"/>
      <c r="M401" s="49"/>
      <c r="N401" s="50"/>
      <c r="O401" s="50"/>
      <c r="P401" s="50"/>
      <c r="AA401" s="51"/>
      <c r="AH401" s="51"/>
      <c r="AM401" s="52"/>
      <c r="AN401" s="52"/>
      <c r="AO401" s="53"/>
      <c r="AP401" s="52"/>
      <c r="AQ401" s="47"/>
      <c r="AR401" s="47"/>
      <c r="AS401" s="52"/>
    </row>
    <row r="402" spans="3:45" s="46" customFormat="1" ht="15.9" hidden="1" customHeight="1" x14ac:dyDescent="0.25">
      <c r="C402" s="47"/>
      <c r="D402" s="47"/>
      <c r="E402" s="47"/>
      <c r="F402" s="47"/>
      <c r="G402" s="47"/>
      <c r="H402" s="48"/>
      <c r="I402" s="47"/>
      <c r="J402" s="47"/>
      <c r="K402" s="47"/>
      <c r="L402" s="47"/>
      <c r="M402" s="49"/>
      <c r="N402" s="50"/>
      <c r="O402" s="50"/>
      <c r="P402" s="50"/>
      <c r="AA402" s="51"/>
      <c r="AH402" s="51"/>
      <c r="AM402" s="52"/>
      <c r="AN402" s="52"/>
      <c r="AO402" s="53"/>
      <c r="AP402" s="52"/>
      <c r="AQ402" s="47"/>
      <c r="AR402" s="47"/>
      <c r="AS402" s="52"/>
    </row>
    <row r="403" spans="3:45" s="46" customFormat="1" ht="15.9" hidden="1" customHeight="1" x14ac:dyDescent="0.25">
      <c r="C403" s="47"/>
      <c r="D403" s="47"/>
      <c r="E403" s="47"/>
      <c r="F403" s="47"/>
      <c r="G403" s="47"/>
      <c r="H403" s="48"/>
      <c r="I403" s="47"/>
      <c r="J403" s="47"/>
      <c r="K403" s="47"/>
      <c r="L403" s="47"/>
      <c r="M403" s="49"/>
      <c r="N403" s="50"/>
      <c r="O403" s="50"/>
      <c r="P403" s="50"/>
      <c r="AA403" s="51"/>
      <c r="AH403" s="51"/>
      <c r="AM403" s="52"/>
      <c r="AN403" s="52"/>
      <c r="AO403" s="53"/>
      <c r="AP403" s="52"/>
      <c r="AQ403" s="47"/>
      <c r="AR403" s="47"/>
      <c r="AS403" s="52"/>
    </row>
    <row r="404" spans="3:45" s="46" customFormat="1" ht="15.9" hidden="1" customHeight="1" x14ac:dyDescent="0.25">
      <c r="C404" s="47"/>
      <c r="D404" s="47"/>
      <c r="E404" s="47"/>
      <c r="F404" s="47"/>
      <c r="G404" s="47"/>
      <c r="H404" s="48"/>
      <c r="I404" s="47"/>
      <c r="J404" s="47"/>
      <c r="K404" s="47"/>
      <c r="L404" s="47"/>
      <c r="M404" s="49"/>
      <c r="N404" s="50"/>
      <c r="O404" s="50"/>
      <c r="P404" s="50"/>
      <c r="AA404" s="51"/>
      <c r="AH404" s="51"/>
      <c r="AM404" s="52"/>
      <c r="AN404" s="52"/>
      <c r="AO404" s="53"/>
      <c r="AP404" s="52"/>
      <c r="AQ404" s="47"/>
      <c r="AR404" s="47"/>
      <c r="AS404" s="52"/>
    </row>
    <row r="405" spans="3:45" s="46" customFormat="1" ht="15.9" hidden="1" customHeight="1" x14ac:dyDescent="0.25">
      <c r="C405" s="47"/>
      <c r="D405" s="47"/>
      <c r="E405" s="47"/>
      <c r="F405" s="47"/>
      <c r="G405" s="47"/>
      <c r="H405" s="48"/>
      <c r="I405" s="47"/>
      <c r="J405" s="47"/>
      <c r="K405" s="47"/>
      <c r="L405" s="47"/>
      <c r="M405" s="49"/>
      <c r="N405" s="50"/>
      <c r="O405" s="50"/>
      <c r="P405" s="50"/>
      <c r="AA405" s="51"/>
      <c r="AH405" s="51"/>
      <c r="AM405" s="52"/>
      <c r="AN405" s="52"/>
      <c r="AO405" s="53"/>
      <c r="AP405" s="52"/>
      <c r="AQ405" s="47"/>
      <c r="AR405" s="47"/>
      <c r="AS405" s="52"/>
    </row>
    <row r="406" spans="3:45" s="46" customFormat="1" ht="15.9" hidden="1" customHeight="1" x14ac:dyDescent="0.25">
      <c r="C406" s="47"/>
      <c r="D406" s="47"/>
      <c r="E406" s="47"/>
      <c r="F406" s="47"/>
      <c r="G406" s="47"/>
      <c r="H406" s="48"/>
      <c r="I406" s="47"/>
      <c r="J406" s="47"/>
      <c r="K406" s="47"/>
      <c r="L406" s="47"/>
      <c r="M406" s="49"/>
      <c r="N406" s="50"/>
      <c r="O406" s="50"/>
      <c r="P406" s="50"/>
      <c r="AA406" s="51"/>
      <c r="AH406" s="51"/>
      <c r="AM406" s="52"/>
      <c r="AN406" s="52"/>
      <c r="AO406" s="53"/>
      <c r="AP406" s="52"/>
      <c r="AQ406" s="47"/>
      <c r="AR406" s="47"/>
      <c r="AS406" s="52"/>
    </row>
    <row r="407" spans="3:45" s="46" customFormat="1" ht="15.9" hidden="1" customHeight="1" x14ac:dyDescent="0.25">
      <c r="C407" s="47"/>
      <c r="D407" s="47"/>
      <c r="E407" s="47"/>
      <c r="F407" s="47"/>
      <c r="G407" s="47"/>
      <c r="H407" s="48"/>
      <c r="I407" s="47"/>
      <c r="J407" s="47"/>
      <c r="K407" s="47"/>
      <c r="L407" s="47"/>
      <c r="M407" s="49"/>
      <c r="N407" s="50"/>
      <c r="O407" s="50"/>
      <c r="P407" s="50"/>
      <c r="AA407" s="51"/>
      <c r="AH407" s="51"/>
      <c r="AM407" s="52"/>
      <c r="AN407" s="52"/>
      <c r="AO407" s="53"/>
      <c r="AP407" s="52"/>
      <c r="AQ407" s="47"/>
      <c r="AR407" s="47"/>
      <c r="AS407" s="52"/>
    </row>
    <row r="408" spans="3:45" s="46" customFormat="1" ht="15.9" hidden="1" customHeight="1" x14ac:dyDescent="0.25">
      <c r="C408" s="47"/>
      <c r="D408" s="47"/>
      <c r="E408" s="47"/>
      <c r="F408" s="47"/>
      <c r="G408" s="47"/>
      <c r="H408" s="48"/>
      <c r="I408" s="47"/>
      <c r="J408" s="47"/>
      <c r="K408" s="47"/>
      <c r="L408" s="47"/>
      <c r="M408" s="49"/>
      <c r="N408" s="50"/>
      <c r="O408" s="50"/>
      <c r="P408" s="50"/>
      <c r="AA408" s="51"/>
      <c r="AH408" s="51"/>
      <c r="AM408" s="52"/>
      <c r="AN408" s="52"/>
      <c r="AO408" s="53"/>
      <c r="AP408" s="52"/>
      <c r="AQ408" s="47"/>
      <c r="AR408" s="47"/>
      <c r="AS408" s="52"/>
    </row>
    <row r="409" spans="3:45" s="46" customFormat="1" ht="15.9" hidden="1" customHeight="1" x14ac:dyDescent="0.25">
      <c r="C409" s="47"/>
      <c r="D409" s="47"/>
      <c r="E409" s="47"/>
      <c r="F409" s="47"/>
      <c r="G409" s="47"/>
      <c r="H409" s="48"/>
      <c r="I409" s="47"/>
      <c r="J409" s="47"/>
      <c r="K409" s="47"/>
      <c r="L409" s="47"/>
      <c r="M409" s="49"/>
      <c r="N409" s="50"/>
      <c r="O409" s="50"/>
      <c r="P409" s="50"/>
      <c r="AA409" s="51"/>
      <c r="AH409" s="51"/>
      <c r="AM409" s="52"/>
      <c r="AN409" s="52"/>
      <c r="AO409" s="53"/>
      <c r="AP409" s="52"/>
      <c r="AQ409" s="47"/>
      <c r="AR409" s="47"/>
      <c r="AS409" s="52"/>
    </row>
    <row r="410" spans="3:45" s="46" customFormat="1" ht="15.9" hidden="1" customHeight="1" x14ac:dyDescent="0.25">
      <c r="C410" s="47"/>
      <c r="D410" s="47"/>
      <c r="E410" s="47"/>
      <c r="F410" s="47"/>
      <c r="G410" s="47"/>
      <c r="H410" s="48"/>
      <c r="I410" s="47"/>
      <c r="J410" s="47"/>
      <c r="K410" s="47"/>
      <c r="L410" s="47"/>
      <c r="M410" s="49"/>
      <c r="N410" s="50"/>
      <c r="O410" s="50"/>
      <c r="P410" s="50"/>
      <c r="AA410" s="51"/>
      <c r="AH410" s="51"/>
      <c r="AM410" s="52"/>
      <c r="AN410" s="52"/>
      <c r="AO410" s="53"/>
      <c r="AP410" s="52"/>
      <c r="AQ410" s="47"/>
      <c r="AR410" s="47"/>
      <c r="AS410" s="52"/>
    </row>
    <row r="411" spans="3:45" s="46" customFormat="1" ht="15.9" hidden="1" customHeight="1" x14ac:dyDescent="0.25">
      <c r="C411" s="47"/>
      <c r="D411" s="47"/>
      <c r="E411" s="47"/>
      <c r="F411" s="47"/>
      <c r="G411" s="47"/>
      <c r="H411" s="48"/>
      <c r="I411" s="47"/>
      <c r="J411" s="47"/>
      <c r="K411" s="47"/>
      <c r="L411" s="47"/>
      <c r="M411" s="49"/>
      <c r="N411" s="50"/>
      <c r="O411" s="50"/>
      <c r="P411" s="50"/>
      <c r="AA411" s="51"/>
      <c r="AH411" s="51"/>
      <c r="AM411" s="52"/>
      <c r="AN411" s="52"/>
      <c r="AO411" s="53"/>
      <c r="AP411" s="52"/>
      <c r="AQ411" s="47"/>
      <c r="AR411" s="47"/>
      <c r="AS411" s="52"/>
    </row>
    <row r="412" spans="3:45" s="46" customFormat="1" ht="15.9" hidden="1" customHeight="1" x14ac:dyDescent="0.25">
      <c r="C412" s="47"/>
      <c r="D412" s="47"/>
      <c r="E412" s="47"/>
      <c r="F412" s="47"/>
      <c r="G412" s="47"/>
      <c r="H412" s="48"/>
      <c r="I412" s="47"/>
      <c r="J412" s="47"/>
      <c r="K412" s="47"/>
      <c r="L412" s="47"/>
      <c r="M412" s="49"/>
      <c r="N412" s="50"/>
      <c r="O412" s="50"/>
      <c r="P412" s="50"/>
      <c r="AA412" s="51"/>
      <c r="AH412" s="51"/>
      <c r="AM412" s="52"/>
      <c r="AN412" s="52"/>
      <c r="AO412" s="53"/>
      <c r="AP412" s="52"/>
      <c r="AQ412" s="47"/>
      <c r="AR412" s="47"/>
      <c r="AS412" s="52"/>
    </row>
    <row r="413" spans="3:45" s="46" customFormat="1" ht="15.9" hidden="1" customHeight="1" x14ac:dyDescent="0.25">
      <c r="C413" s="47"/>
      <c r="D413" s="47"/>
      <c r="E413" s="47"/>
      <c r="F413" s="47"/>
      <c r="G413" s="47"/>
      <c r="H413" s="48"/>
      <c r="I413" s="47"/>
      <c r="J413" s="47"/>
      <c r="K413" s="47"/>
      <c r="L413" s="47"/>
      <c r="M413" s="49"/>
      <c r="N413" s="50"/>
      <c r="O413" s="50"/>
      <c r="P413" s="50"/>
      <c r="AA413" s="51"/>
      <c r="AH413" s="51"/>
      <c r="AM413" s="52"/>
      <c r="AN413" s="52"/>
      <c r="AO413" s="53"/>
      <c r="AP413" s="52"/>
      <c r="AQ413" s="47"/>
      <c r="AR413" s="47"/>
      <c r="AS413" s="52"/>
    </row>
    <row r="414" spans="3:45" s="46" customFormat="1" ht="15.9" hidden="1" customHeight="1" x14ac:dyDescent="0.25">
      <c r="C414" s="47"/>
      <c r="D414" s="47"/>
      <c r="E414" s="47"/>
      <c r="F414" s="47"/>
      <c r="G414" s="47"/>
      <c r="H414" s="48"/>
      <c r="I414" s="47"/>
      <c r="J414" s="47"/>
      <c r="K414" s="47"/>
      <c r="L414" s="47"/>
      <c r="M414" s="49"/>
      <c r="N414" s="50"/>
      <c r="O414" s="50"/>
      <c r="P414" s="50"/>
      <c r="AA414" s="51"/>
      <c r="AH414" s="51"/>
      <c r="AM414" s="52"/>
      <c r="AN414" s="52"/>
      <c r="AO414" s="53"/>
      <c r="AP414" s="52"/>
      <c r="AQ414" s="47"/>
      <c r="AR414" s="47"/>
      <c r="AS414" s="52"/>
    </row>
    <row r="415" spans="3:45" s="46" customFormat="1" ht="15.9" hidden="1" customHeight="1" x14ac:dyDescent="0.25">
      <c r="C415" s="47"/>
      <c r="D415" s="47"/>
      <c r="E415" s="47"/>
      <c r="F415" s="47"/>
      <c r="G415" s="47"/>
      <c r="H415" s="48"/>
      <c r="I415" s="47"/>
      <c r="J415" s="47"/>
      <c r="K415" s="47"/>
      <c r="L415" s="47"/>
      <c r="M415" s="49"/>
      <c r="N415" s="50"/>
      <c r="O415" s="50"/>
      <c r="P415" s="50"/>
      <c r="AA415" s="51"/>
      <c r="AH415" s="51"/>
      <c r="AM415" s="52"/>
      <c r="AN415" s="52"/>
      <c r="AO415" s="53"/>
      <c r="AP415" s="52"/>
      <c r="AQ415" s="47"/>
      <c r="AR415" s="47"/>
      <c r="AS415" s="52"/>
    </row>
    <row r="416" spans="3:45" s="46" customFormat="1" ht="15.9" hidden="1" customHeight="1" x14ac:dyDescent="0.25">
      <c r="C416" s="47"/>
      <c r="D416" s="47"/>
      <c r="E416" s="47"/>
      <c r="F416" s="47"/>
      <c r="G416" s="47"/>
      <c r="H416" s="48"/>
      <c r="I416" s="47"/>
      <c r="J416" s="47"/>
      <c r="K416" s="47"/>
      <c r="L416" s="47"/>
      <c r="M416" s="49"/>
      <c r="N416" s="50"/>
      <c r="O416" s="50"/>
      <c r="P416" s="50"/>
      <c r="AA416" s="51"/>
      <c r="AH416" s="51"/>
      <c r="AM416" s="52"/>
      <c r="AN416" s="52"/>
      <c r="AO416" s="53"/>
      <c r="AP416" s="52"/>
      <c r="AQ416" s="47"/>
      <c r="AR416" s="47"/>
      <c r="AS416" s="52"/>
    </row>
    <row r="417" spans="3:45" s="46" customFormat="1" ht="15.9" hidden="1" customHeight="1" x14ac:dyDescent="0.25">
      <c r="C417" s="47"/>
      <c r="D417" s="47"/>
      <c r="E417" s="47"/>
      <c r="F417" s="47"/>
      <c r="G417" s="47"/>
      <c r="H417" s="48"/>
      <c r="I417" s="47"/>
      <c r="J417" s="47"/>
      <c r="K417" s="47"/>
      <c r="L417" s="47"/>
      <c r="M417" s="49"/>
      <c r="N417" s="50"/>
      <c r="O417" s="50"/>
      <c r="P417" s="50"/>
      <c r="AA417" s="51"/>
      <c r="AH417" s="51"/>
      <c r="AM417" s="52"/>
      <c r="AN417" s="52"/>
      <c r="AO417" s="53"/>
      <c r="AP417" s="52"/>
      <c r="AQ417" s="47"/>
      <c r="AR417" s="47"/>
      <c r="AS417" s="52"/>
    </row>
    <row r="418" spans="3:45" s="46" customFormat="1" ht="15.9" hidden="1" customHeight="1" x14ac:dyDescent="0.25">
      <c r="C418" s="47"/>
      <c r="D418" s="47"/>
      <c r="E418" s="47"/>
      <c r="F418" s="47"/>
      <c r="G418" s="47"/>
      <c r="H418" s="48"/>
      <c r="I418" s="47"/>
      <c r="J418" s="47"/>
      <c r="K418" s="47"/>
      <c r="L418" s="47"/>
      <c r="M418" s="49"/>
      <c r="N418" s="50"/>
      <c r="O418" s="50"/>
      <c r="P418" s="50"/>
      <c r="AA418" s="51"/>
      <c r="AH418" s="51"/>
      <c r="AM418" s="52"/>
      <c r="AN418" s="52"/>
      <c r="AO418" s="53"/>
      <c r="AP418" s="52"/>
      <c r="AQ418" s="47"/>
      <c r="AR418" s="47"/>
      <c r="AS418" s="52"/>
    </row>
    <row r="419" spans="3:45" s="46" customFormat="1" ht="15.9" hidden="1" customHeight="1" x14ac:dyDescent="0.25">
      <c r="C419" s="47"/>
      <c r="D419" s="47"/>
      <c r="E419" s="47"/>
      <c r="F419" s="47"/>
      <c r="G419" s="47"/>
      <c r="H419" s="48"/>
      <c r="I419" s="47"/>
      <c r="J419" s="47"/>
      <c r="K419" s="47"/>
      <c r="L419" s="47"/>
      <c r="M419" s="49"/>
      <c r="N419" s="50"/>
      <c r="O419" s="50"/>
      <c r="P419" s="50"/>
      <c r="AA419" s="51"/>
      <c r="AH419" s="51"/>
      <c r="AM419" s="52"/>
      <c r="AN419" s="52"/>
      <c r="AO419" s="53"/>
      <c r="AP419" s="52"/>
      <c r="AQ419" s="47"/>
      <c r="AR419" s="47"/>
      <c r="AS419" s="52"/>
    </row>
    <row r="420" spans="3:45" s="46" customFormat="1" ht="15.9" hidden="1" customHeight="1" x14ac:dyDescent="0.25">
      <c r="C420" s="47"/>
      <c r="D420" s="47"/>
      <c r="E420" s="47"/>
      <c r="F420" s="47"/>
      <c r="G420" s="47"/>
      <c r="H420" s="48"/>
      <c r="I420" s="47"/>
      <c r="J420" s="47"/>
      <c r="K420" s="47"/>
      <c r="L420" s="47"/>
      <c r="M420" s="49"/>
      <c r="N420" s="50"/>
      <c r="O420" s="50"/>
      <c r="P420" s="50"/>
      <c r="AA420" s="51"/>
      <c r="AH420" s="51"/>
      <c r="AM420" s="52"/>
      <c r="AN420" s="52"/>
      <c r="AO420" s="53"/>
      <c r="AP420" s="52"/>
      <c r="AQ420" s="47"/>
      <c r="AR420" s="47"/>
      <c r="AS420" s="52"/>
    </row>
    <row r="421" spans="3:45" s="46" customFormat="1" ht="15.9" hidden="1" customHeight="1" x14ac:dyDescent="0.25">
      <c r="C421" s="47"/>
      <c r="D421" s="47"/>
      <c r="E421" s="47"/>
      <c r="F421" s="47"/>
      <c r="G421" s="47"/>
      <c r="H421" s="48"/>
      <c r="I421" s="47"/>
      <c r="J421" s="47"/>
      <c r="K421" s="47"/>
      <c r="L421" s="47"/>
      <c r="M421" s="49"/>
      <c r="N421" s="50"/>
      <c r="O421" s="50"/>
      <c r="P421" s="50"/>
      <c r="AA421" s="51"/>
      <c r="AH421" s="51"/>
      <c r="AM421" s="52"/>
      <c r="AN421" s="52"/>
      <c r="AO421" s="53"/>
      <c r="AP421" s="52"/>
      <c r="AQ421" s="47"/>
      <c r="AR421" s="47"/>
      <c r="AS421" s="52"/>
    </row>
    <row r="422" spans="3:45" s="46" customFormat="1" ht="15.9" hidden="1" customHeight="1" x14ac:dyDescent="0.25">
      <c r="C422" s="47"/>
      <c r="D422" s="47"/>
      <c r="E422" s="47"/>
      <c r="F422" s="47"/>
      <c r="G422" s="47"/>
      <c r="H422" s="48"/>
      <c r="I422" s="47"/>
      <c r="J422" s="47"/>
      <c r="K422" s="47"/>
      <c r="L422" s="47"/>
      <c r="M422" s="49"/>
      <c r="N422" s="50"/>
      <c r="O422" s="50"/>
      <c r="P422" s="50"/>
      <c r="AA422" s="51"/>
      <c r="AH422" s="51"/>
      <c r="AM422" s="52"/>
      <c r="AN422" s="52"/>
      <c r="AO422" s="53"/>
      <c r="AP422" s="52"/>
      <c r="AQ422" s="47"/>
      <c r="AR422" s="47"/>
      <c r="AS422" s="52"/>
    </row>
    <row r="423" spans="3:45" s="46" customFormat="1" ht="15.9" hidden="1" customHeight="1" x14ac:dyDescent="0.25">
      <c r="C423" s="47"/>
      <c r="D423" s="47"/>
      <c r="E423" s="47"/>
      <c r="F423" s="47"/>
      <c r="G423" s="47"/>
      <c r="H423" s="48"/>
      <c r="I423" s="47"/>
      <c r="J423" s="47"/>
      <c r="K423" s="47"/>
      <c r="L423" s="47"/>
      <c r="M423" s="49"/>
      <c r="N423" s="50"/>
      <c r="O423" s="50"/>
      <c r="P423" s="50"/>
      <c r="AA423" s="51"/>
      <c r="AH423" s="51"/>
      <c r="AM423" s="52"/>
      <c r="AN423" s="52"/>
      <c r="AO423" s="53"/>
      <c r="AP423" s="52"/>
      <c r="AQ423" s="47"/>
      <c r="AR423" s="47"/>
      <c r="AS423" s="52"/>
    </row>
    <row r="424" spans="3:45" s="46" customFormat="1" ht="15.9" hidden="1" customHeight="1" x14ac:dyDescent="0.25">
      <c r="C424" s="47"/>
      <c r="D424" s="47"/>
      <c r="E424" s="47"/>
      <c r="F424" s="47"/>
      <c r="G424" s="47"/>
      <c r="H424" s="48"/>
      <c r="I424" s="47"/>
      <c r="J424" s="47"/>
      <c r="K424" s="47"/>
      <c r="L424" s="47"/>
      <c r="M424" s="49"/>
      <c r="N424" s="50"/>
      <c r="O424" s="50"/>
      <c r="P424" s="50"/>
      <c r="AA424" s="51"/>
      <c r="AH424" s="51"/>
      <c r="AM424" s="52"/>
      <c r="AN424" s="52"/>
      <c r="AO424" s="53"/>
      <c r="AP424" s="52"/>
      <c r="AQ424" s="47"/>
      <c r="AR424" s="47"/>
      <c r="AS424" s="52"/>
    </row>
    <row r="425" spans="3:45" s="46" customFormat="1" ht="15.9" hidden="1" customHeight="1" x14ac:dyDescent="0.25">
      <c r="C425" s="47"/>
      <c r="D425" s="47"/>
      <c r="E425" s="47"/>
      <c r="F425" s="47"/>
      <c r="G425" s="47"/>
      <c r="H425" s="48"/>
      <c r="I425" s="47"/>
      <c r="J425" s="47"/>
      <c r="K425" s="47"/>
      <c r="L425" s="47"/>
      <c r="M425" s="49"/>
      <c r="N425" s="50"/>
      <c r="O425" s="50"/>
      <c r="P425" s="50"/>
      <c r="AA425" s="51"/>
      <c r="AH425" s="51"/>
      <c r="AM425" s="52"/>
      <c r="AN425" s="52"/>
      <c r="AO425" s="53"/>
      <c r="AP425" s="52"/>
      <c r="AQ425" s="47"/>
      <c r="AR425" s="47"/>
      <c r="AS425" s="52"/>
    </row>
    <row r="426" spans="3:45" s="46" customFormat="1" ht="15.9" hidden="1" customHeight="1" x14ac:dyDescent="0.25">
      <c r="C426" s="47"/>
      <c r="D426" s="47"/>
      <c r="E426" s="47"/>
      <c r="F426" s="47"/>
      <c r="G426" s="47"/>
      <c r="H426" s="48"/>
      <c r="I426" s="47"/>
      <c r="J426" s="47"/>
      <c r="K426" s="47"/>
      <c r="L426" s="47"/>
      <c r="M426" s="49"/>
      <c r="N426" s="50"/>
      <c r="O426" s="50"/>
      <c r="P426" s="50"/>
      <c r="AA426" s="51"/>
      <c r="AH426" s="51"/>
      <c r="AM426" s="52"/>
      <c r="AN426" s="52"/>
      <c r="AO426" s="53"/>
      <c r="AP426" s="52"/>
      <c r="AQ426" s="47"/>
      <c r="AR426" s="47"/>
      <c r="AS426" s="52"/>
    </row>
    <row r="427" spans="3:45" s="46" customFormat="1" ht="15.9" hidden="1" customHeight="1" x14ac:dyDescent="0.25">
      <c r="C427" s="47"/>
      <c r="D427" s="47"/>
      <c r="E427" s="47"/>
      <c r="F427" s="47"/>
      <c r="G427" s="47"/>
      <c r="H427" s="48"/>
      <c r="I427" s="47"/>
      <c r="J427" s="47"/>
      <c r="K427" s="47"/>
      <c r="L427" s="47"/>
      <c r="M427" s="49"/>
      <c r="N427" s="50"/>
      <c r="O427" s="50"/>
      <c r="P427" s="50"/>
      <c r="AA427" s="51"/>
      <c r="AH427" s="51"/>
      <c r="AM427" s="52"/>
      <c r="AN427" s="52"/>
      <c r="AO427" s="53"/>
      <c r="AP427" s="52"/>
      <c r="AQ427" s="47"/>
      <c r="AR427" s="47"/>
      <c r="AS427" s="52"/>
    </row>
    <row r="428" spans="3:45" s="46" customFormat="1" ht="15.9" hidden="1" customHeight="1" x14ac:dyDescent="0.25">
      <c r="C428" s="47"/>
      <c r="D428" s="47"/>
      <c r="E428" s="47"/>
      <c r="F428" s="47"/>
      <c r="G428" s="47"/>
      <c r="H428" s="48"/>
      <c r="I428" s="47"/>
      <c r="J428" s="47"/>
      <c r="K428" s="47"/>
      <c r="L428" s="47"/>
      <c r="M428" s="49"/>
      <c r="N428" s="50"/>
      <c r="O428" s="50"/>
      <c r="P428" s="50"/>
      <c r="AA428" s="51"/>
      <c r="AH428" s="51"/>
      <c r="AM428" s="52"/>
      <c r="AN428" s="52"/>
      <c r="AO428" s="53"/>
      <c r="AP428" s="52"/>
      <c r="AQ428" s="47"/>
      <c r="AR428" s="47"/>
      <c r="AS428" s="52"/>
    </row>
    <row r="429" spans="3:45" s="46" customFormat="1" ht="15.9" hidden="1" customHeight="1" x14ac:dyDescent="0.25">
      <c r="C429" s="47"/>
      <c r="D429" s="47"/>
      <c r="E429" s="47"/>
      <c r="F429" s="47"/>
      <c r="G429" s="47"/>
      <c r="H429" s="48"/>
      <c r="I429" s="47"/>
      <c r="J429" s="47"/>
      <c r="K429" s="47"/>
      <c r="L429" s="47"/>
      <c r="M429" s="49"/>
      <c r="N429" s="50"/>
      <c r="O429" s="50"/>
      <c r="P429" s="50"/>
      <c r="AA429" s="51"/>
      <c r="AH429" s="51"/>
      <c r="AM429" s="52"/>
      <c r="AN429" s="52"/>
      <c r="AO429" s="53"/>
      <c r="AP429" s="52"/>
      <c r="AQ429" s="47"/>
      <c r="AR429" s="47"/>
      <c r="AS429" s="52"/>
    </row>
    <row r="430" spans="3:45" s="46" customFormat="1" ht="15.9" hidden="1" customHeight="1" x14ac:dyDescent="0.25">
      <c r="C430" s="47"/>
      <c r="D430" s="47"/>
      <c r="E430" s="47"/>
      <c r="F430" s="47"/>
      <c r="G430" s="47"/>
      <c r="H430" s="48"/>
      <c r="I430" s="47"/>
      <c r="J430" s="47"/>
      <c r="K430" s="47"/>
      <c r="L430" s="47"/>
      <c r="M430" s="49"/>
      <c r="N430" s="50"/>
      <c r="O430" s="50"/>
      <c r="P430" s="50"/>
      <c r="AA430" s="51"/>
      <c r="AH430" s="51"/>
      <c r="AM430" s="52"/>
      <c r="AN430" s="52"/>
      <c r="AO430" s="53"/>
      <c r="AP430" s="52"/>
      <c r="AQ430" s="47"/>
      <c r="AR430" s="47"/>
      <c r="AS430" s="52"/>
    </row>
    <row r="431" spans="3:45" s="46" customFormat="1" ht="15.9" hidden="1" customHeight="1" x14ac:dyDescent="0.25">
      <c r="C431" s="47"/>
      <c r="D431" s="47"/>
      <c r="E431" s="47"/>
      <c r="F431" s="47"/>
      <c r="G431" s="47"/>
      <c r="H431" s="48"/>
      <c r="I431" s="47"/>
      <c r="J431" s="47"/>
      <c r="K431" s="47"/>
      <c r="L431" s="47"/>
      <c r="M431" s="49"/>
      <c r="N431" s="50"/>
      <c r="O431" s="50"/>
      <c r="P431" s="50"/>
      <c r="AA431" s="51"/>
      <c r="AH431" s="51"/>
      <c r="AM431" s="52"/>
      <c r="AN431" s="52"/>
      <c r="AO431" s="53"/>
      <c r="AP431" s="52"/>
      <c r="AQ431" s="47"/>
      <c r="AR431" s="47"/>
      <c r="AS431" s="52"/>
    </row>
    <row r="432" spans="3:45" s="46" customFormat="1" ht="15.9" hidden="1" customHeight="1" x14ac:dyDescent="0.25">
      <c r="C432" s="47"/>
      <c r="D432" s="47"/>
      <c r="E432" s="47"/>
      <c r="F432" s="47"/>
      <c r="G432" s="47"/>
      <c r="H432" s="48"/>
      <c r="I432" s="47"/>
      <c r="J432" s="47"/>
      <c r="K432" s="47"/>
      <c r="L432" s="47"/>
      <c r="M432" s="49"/>
      <c r="N432" s="50"/>
      <c r="O432" s="50"/>
      <c r="P432" s="50"/>
      <c r="AA432" s="51"/>
      <c r="AH432" s="51"/>
      <c r="AM432" s="52"/>
      <c r="AN432" s="52"/>
      <c r="AO432" s="53"/>
      <c r="AP432" s="52"/>
      <c r="AQ432" s="47"/>
      <c r="AR432" s="47"/>
      <c r="AS432" s="52"/>
    </row>
    <row r="433" spans="3:45" s="46" customFormat="1" ht="15.9" hidden="1" customHeight="1" x14ac:dyDescent="0.25">
      <c r="C433" s="47"/>
      <c r="D433" s="47"/>
      <c r="E433" s="47"/>
      <c r="F433" s="47"/>
      <c r="G433" s="47"/>
      <c r="H433" s="48"/>
      <c r="I433" s="47"/>
      <c r="J433" s="47"/>
      <c r="K433" s="47"/>
      <c r="L433" s="47"/>
      <c r="M433" s="49"/>
      <c r="N433" s="50"/>
      <c r="O433" s="50"/>
      <c r="P433" s="50"/>
      <c r="AA433" s="51"/>
      <c r="AH433" s="51"/>
      <c r="AM433" s="52"/>
      <c r="AN433" s="52"/>
      <c r="AO433" s="53"/>
      <c r="AP433" s="52"/>
      <c r="AQ433" s="47"/>
      <c r="AR433" s="47"/>
      <c r="AS433" s="52"/>
    </row>
    <row r="434" spans="3:45" s="46" customFormat="1" ht="15.9" hidden="1" customHeight="1" x14ac:dyDescent="0.25">
      <c r="C434" s="47"/>
      <c r="D434" s="47"/>
      <c r="E434" s="47"/>
      <c r="F434" s="47"/>
      <c r="G434" s="47"/>
      <c r="H434" s="48"/>
      <c r="I434" s="47"/>
      <c r="J434" s="47"/>
      <c r="K434" s="47"/>
      <c r="L434" s="47"/>
      <c r="M434" s="49"/>
      <c r="N434" s="50"/>
      <c r="O434" s="50"/>
      <c r="P434" s="50"/>
      <c r="AA434" s="51"/>
      <c r="AH434" s="51"/>
      <c r="AM434" s="52"/>
      <c r="AN434" s="52"/>
      <c r="AO434" s="53"/>
      <c r="AP434" s="52"/>
      <c r="AQ434" s="47"/>
      <c r="AR434" s="47"/>
      <c r="AS434" s="52"/>
    </row>
    <row r="435" spans="3:45" s="46" customFormat="1" ht="15.9" hidden="1" customHeight="1" x14ac:dyDescent="0.25">
      <c r="C435" s="47"/>
      <c r="D435" s="47"/>
      <c r="E435" s="47"/>
      <c r="F435" s="47"/>
      <c r="G435" s="47"/>
      <c r="H435" s="48"/>
      <c r="I435" s="47"/>
      <c r="J435" s="47"/>
      <c r="K435" s="47"/>
      <c r="L435" s="47"/>
      <c r="M435" s="49"/>
      <c r="N435" s="50"/>
      <c r="O435" s="50"/>
      <c r="P435" s="50"/>
      <c r="AA435" s="51"/>
      <c r="AH435" s="51"/>
      <c r="AM435" s="52"/>
      <c r="AN435" s="52"/>
      <c r="AO435" s="53"/>
      <c r="AP435" s="52"/>
      <c r="AQ435" s="47"/>
      <c r="AR435" s="47"/>
      <c r="AS435" s="52"/>
    </row>
    <row r="436" spans="3:45" s="46" customFormat="1" ht="15.9" hidden="1" customHeight="1" x14ac:dyDescent="0.25">
      <c r="C436" s="47"/>
      <c r="D436" s="47"/>
      <c r="E436" s="47"/>
      <c r="F436" s="47"/>
      <c r="G436" s="47"/>
      <c r="H436" s="48"/>
      <c r="I436" s="47"/>
      <c r="J436" s="47"/>
      <c r="K436" s="47"/>
      <c r="L436" s="47"/>
      <c r="M436" s="49"/>
      <c r="N436" s="50"/>
      <c r="O436" s="50"/>
      <c r="P436" s="50"/>
      <c r="AA436" s="51"/>
      <c r="AH436" s="51"/>
      <c r="AM436" s="52"/>
      <c r="AN436" s="52"/>
      <c r="AO436" s="53"/>
      <c r="AP436" s="52"/>
      <c r="AQ436" s="47"/>
      <c r="AR436" s="47"/>
      <c r="AS436" s="52"/>
    </row>
    <row r="437" spans="3:45" s="46" customFormat="1" ht="15.9" hidden="1" customHeight="1" x14ac:dyDescent="0.25">
      <c r="C437" s="47"/>
      <c r="D437" s="47"/>
      <c r="E437" s="47"/>
      <c r="F437" s="47"/>
      <c r="G437" s="47"/>
      <c r="H437" s="48"/>
      <c r="I437" s="47"/>
      <c r="J437" s="47"/>
      <c r="K437" s="47"/>
      <c r="L437" s="47"/>
      <c r="M437" s="49"/>
      <c r="N437" s="50"/>
      <c r="O437" s="50"/>
      <c r="P437" s="50"/>
      <c r="AA437" s="51"/>
      <c r="AH437" s="51"/>
      <c r="AM437" s="52"/>
      <c r="AN437" s="52"/>
      <c r="AO437" s="53"/>
      <c r="AP437" s="52"/>
      <c r="AQ437" s="47"/>
      <c r="AR437" s="47"/>
      <c r="AS437" s="52"/>
    </row>
    <row r="438" spans="3:45" s="46" customFormat="1" ht="15.9" hidden="1" customHeight="1" x14ac:dyDescent="0.25">
      <c r="C438" s="47"/>
      <c r="D438" s="47"/>
      <c r="E438" s="47"/>
      <c r="F438" s="47"/>
      <c r="G438" s="47"/>
      <c r="H438" s="48"/>
      <c r="I438" s="47"/>
      <c r="J438" s="47"/>
      <c r="K438" s="47"/>
      <c r="L438" s="47"/>
      <c r="M438" s="49"/>
      <c r="N438" s="50"/>
      <c r="O438" s="50"/>
      <c r="P438" s="50"/>
      <c r="AA438" s="51"/>
      <c r="AH438" s="51"/>
      <c r="AM438" s="52"/>
      <c r="AN438" s="52"/>
      <c r="AO438" s="53"/>
      <c r="AP438" s="52"/>
      <c r="AQ438" s="47"/>
      <c r="AR438" s="47"/>
      <c r="AS438" s="52"/>
    </row>
    <row r="439" spans="3:45" s="46" customFormat="1" ht="15.9" hidden="1" customHeight="1" x14ac:dyDescent="0.25">
      <c r="C439" s="47"/>
      <c r="D439" s="47"/>
      <c r="E439" s="47"/>
      <c r="F439" s="47"/>
      <c r="G439" s="47"/>
      <c r="H439" s="48"/>
      <c r="I439" s="47"/>
      <c r="J439" s="47"/>
      <c r="K439" s="47"/>
      <c r="L439" s="47"/>
      <c r="M439" s="49"/>
      <c r="N439" s="50"/>
      <c r="O439" s="50"/>
      <c r="P439" s="50"/>
      <c r="AA439" s="51"/>
      <c r="AH439" s="51"/>
      <c r="AM439" s="52"/>
      <c r="AN439" s="52"/>
      <c r="AO439" s="53"/>
      <c r="AP439" s="52"/>
      <c r="AQ439" s="47"/>
      <c r="AR439" s="47"/>
      <c r="AS439" s="52"/>
    </row>
    <row r="440" spans="3:45" s="46" customFormat="1" ht="15.9" hidden="1" customHeight="1" x14ac:dyDescent="0.25">
      <c r="C440" s="47"/>
      <c r="D440" s="47"/>
      <c r="E440" s="47"/>
      <c r="F440" s="47"/>
      <c r="G440" s="47"/>
      <c r="H440" s="48"/>
      <c r="I440" s="47"/>
      <c r="J440" s="47"/>
      <c r="K440" s="47"/>
      <c r="L440" s="47"/>
      <c r="M440" s="49"/>
      <c r="N440" s="50"/>
      <c r="O440" s="50"/>
      <c r="P440" s="50"/>
      <c r="AA440" s="51"/>
      <c r="AH440" s="51"/>
      <c r="AM440" s="52"/>
      <c r="AN440" s="52"/>
      <c r="AO440" s="53"/>
      <c r="AP440" s="52"/>
      <c r="AQ440" s="47"/>
      <c r="AR440" s="47"/>
      <c r="AS440" s="52"/>
    </row>
    <row r="441" spans="3:45" s="46" customFormat="1" ht="15.9" hidden="1" customHeight="1" x14ac:dyDescent="0.25">
      <c r="C441" s="47"/>
      <c r="D441" s="47"/>
      <c r="E441" s="47"/>
      <c r="F441" s="47"/>
      <c r="G441" s="47"/>
      <c r="H441" s="48"/>
      <c r="I441" s="47"/>
      <c r="J441" s="47"/>
      <c r="K441" s="47"/>
      <c r="L441" s="47"/>
      <c r="M441" s="49"/>
      <c r="N441" s="50"/>
      <c r="O441" s="50"/>
      <c r="P441" s="50"/>
      <c r="AA441" s="51"/>
      <c r="AH441" s="51"/>
      <c r="AM441" s="52"/>
      <c r="AN441" s="52"/>
      <c r="AO441" s="53"/>
      <c r="AP441" s="52"/>
      <c r="AQ441" s="47"/>
      <c r="AR441" s="47"/>
      <c r="AS441" s="52"/>
    </row>
    <row r="442" spans="3:45" s="46" customFormat="1" ht="15.9" hidden="1" customHeight="1" x14ac:dyDescent="0.25">
      <c r="C442" s="47"/>
      <c r="D442" s="47"/>
      <c r="E442" s="47"/>
      <c r="F442" s="47"/>
      <c r="G442" s="47"/>
      <c r="H442" s="48"/>
      <c r="I442" s="47"/>
      <c r="J442" s="47"/>
      <c r="K442" s="47"/>
      <c r="L442" s="47"/>
      <c r="M442" s="49"/>
      <c r="N442" s="50"/>
      <c r="O442" s="50"/>
      <c r="P442" s="50"/>
      <c r="AA442" s="51"/>
      <c r="AH442" s="51"/>
      <c r="AM442" s="52"/>
      <c r="AN442" s="52"/>
      <c r="AO442" s="53"/>
      <c r="AP442" s="52"/>
      <c r="AQ442" s="47"/>
      <c r="AR442" s="47"/>
      <c r="AS442" s="52"/>
    </row>
    <row r="443" spans="3:45" s="46" customFormat="1" ht="15.9" hidden="1" customHeight="1" x14ac:dyDescent="0.25">
      <c r="C443" s="47"/>
      <c r="D443" s="47"/>
      <c r="E443" s="47"/>
      <c r="F443" s="47"/>
      <c r="G443" s="47"/>
      <c r="H443" s="48"/>
      <c r="I443" s="47"/>
      <c r="J443" s="47"/>
      <c r="K443" s="47"/>
      <c r="L443" s="47"/>
      <c r="M443" s="49"/>
      <c r="N443" s="50"/>
      <c r="O443" s="50"/>
      <c r="P443" s="50"/>
      <c r="AA443" s="51"/>
      <c r="AH443" s="51"/>
      <c r="AM443" s="52"/>
      <c r="AN443" s="52"/>
      <c r="AO443" s="53"/>
      <c r="AP443" s="52"/>
      <c r="AQ443" s="47"/>
      <c r="AR443" s="47"/>
      <c r="AS443" s="52"/>
    </row>
    <row r="444" spans="3:45" s="46" customFormat="1" ht="15.9" hidden="1" customHeight="1" x14ac:dyDescent="0.25">
      <c r="C444" s="47"/>
      <c r="D444" s="47"/>
      <c r="E444" s="47"/>
      <c r="F444" s="47"/>
      <c r="G444" s="47"/>
      <c r="H444" s="48"/>
      <c r="I444" s="47"/>
      <c r="J444" s="47"/>
      <c r="K444" s="47"/>
      <c r="L444" s="47"/>
      <c r="M444" s="49"/>
      <c r="N444" s="50"/>
      <c r="O444" s="50"/>
      <c r="P444" s="50"/>
      <c r="AA444" s="51"/>
      <c r="AH444" s="51"/>
      <c r="AM444" s="52"/>
      <c r="AN444" s="52"/>
      <c r="AO444" s="53"/>
      <c r="AP444" s="52"/>
      <c r="AQ444" s="47"/>
      <c r="AR444" s="47"/>
      <c r="AS444" s="52"/>
    </row>
    <row r="445" spans="3:45" s="46" customFormat="1" ht="15.9" hidden="1" customHeight="1" x14ac:dyDescent="0.25">
      <c r="C445" s="47"/>
      <c r="D445" s="47"/>
      <c r="E445" s="47"/>
      <c r="F445" s="47"/>
      <c r="G445" s="47"/>
      <c r="H445" s="48"/>
      <c r="I445" s="47"/>
      <c r="J445" s="47"/>
      <c r="K445" s="47"/>
      <c r="L445" s="47"/>
      <c r="M445" s="49"/>
      <c r="N445" s="50"/>
      <c r="O445" s="50"/>
      <c r="P445" s="50"/>
      <c r="AA445" s="51"/>
      <c r="AH445" s="51"/>
      <c r="AM445" s="52"/>
      <c r="AN445" s="52"/>
      <c r="AO445" s="53"/>
      <c r="AP445" s="52"/>
      <c r="AQ445" s="47"/>
      <c r="AR445" s="47"/>
      <c r="AS445" s="52"/>
    </row>
    <row r="446" spans="3:45" s="46" customFormat="1" ht="15.9" hidden="1" customHeight="1" x14ac:dyDescent="0.25">
      <c r="C446" s="47"/>
      <c r="D446" s="47"/>
      <c r="E446" s="47"/>
      <c r="F446" s="47"/>
      <c r="G446" s="47"/>
      <c r="H446" s="48"/>
      <c r="I446" s="47"/>
      <c r="J446" s="47"/>
      <c r="K446" s="47"/>
      <c r="L446" s="47"/>
      <c r="M446" s="49"/>
      <c r="N446" s="50"/>
      <c r="O446" s="50"/>
      <c r="P446" s="50"/>
      <c r="AA446" s="51"/>
      <c r="AH446" s="51"/>
      <c r="AM446" s="52"/>
      <c r="AN446" s="52"/>
      <c r="AO446" s="53"/>
      <c r="AP446" s="52"/>
      <c r="AQ446" s="47"/>
      <c r="AR446" s="47"/>
      <c r="AS446" s="52"/>
    </row>
    <row r="447" spans="3:45" s="46" customFormat="1" ht="15.9" hidden="1" customHeight="1" x14ac:dyDescent="0.25">
      <c r="C447" s="47"/>
      <c r="D447" s="47"/>
      <c r="E447" s="47"/>
      <c r="F447" s="47"/>
      <c r="G447" s="47"/>
      <c r="H447" s="48"/>
      <c r="I447" s="47"/>
      <c r="J447" s="47"/>
      <c r="K447" s="47"/>
      <c r="L447" s="47"/>
      <c r="M447" s="49"/>
      <c r="N447" s="50"/>
      <c r="O447" s="50"/>
      <c r="P447" s="50"/>
      <c r="AA447" s="51"/>
      <c r="AH447" s="51"/>
      <c r="AM447" s="52"/>
      <c r="AN447" s="52"/>
      <c r="AO447" s="53"/>
      <c r="AP447" s="52"/>
      <c r="AQ447" s="47"/>
      <c r="AR447" s="47"/>
      <c r="AS447" s="52"/>
    </row>
    <row r="448" spans="3:45" s="46" customFormat="1" ht="15.9" hidden="1" customHeight="1" x14ac:dyDescent="0.25">
      <c r="C448" s="47"/>
      <c r="D448" s="47"/>
      <c r="E448" s="47"/>
      <c r="F448" s="47"/>
      <c r="G448" s="47"/>
      <c r="H448" s="48"/>
      <c r="I448" s="47"/>
      <c r="J448" s="47"/>
      <c r="K448" s="47"/>
      <c r="L448" s="47"/>
      <c r="M448" s="49"/>
      <c r="N448" s="50"/>
      <c r="O448" s="50"/>
      <c r="P448" s="50"/>
      <c r="AA448" s="51"/>
      <c r="AH448" s="51"/>
      <c r="AM448" s="52"/>
      <c r="AN448" s="52"/>
      <c r="AO448" s="53"/>
      <c r="AP448" s="52"/>
      <c r="AQ448" s="47"/>
      <c r="AR448" s="47"/>
      <c r="AS448" s="52"/>
    </row>
    <row r="449" spans="3:45" s="46" customFormat="1" ht="15.9" hidden="1" customHeight="1" x14ac:dyDescent="0.25">
      <c r="C449" s="47"/>
      <c r="D449" s="47"/>
      <c r="E449" s="47"/>
      <c r="F449" s="47"/>
      <c r="G449" s="47"/>
      <c r="H449" s="48"/>
      <c r="I449" s="47"/>
      <c r="J449" s="47"/>
      <c r="K449" s="47"/>
      <c r="L449" s="47"/>
      <c r="M449" s="49"/>
      <c r="N449" s="50"/>
      <c r="O449" s="50"/>
      <c r="P449" s="50"/>
      <c r="AA449" s="51"/>
      <c r="AH449" s="51"/>
      <c r="AM449" s="52"/>
      <c r="AN449" s="52"/>
      <c r="AO449" s="53"/>
      <c r="AP449" s="52"/>
      <c r="AQ449" s="47"/>
      <c r="AR449" s="47"/>
      <c r="AS449" s="52"/>
    </row>
    <row r="450" spans="3:45" s="46" customFormat="1" ht="15.9" hidden="1" customHeight="1" x14ac:dyDescent="0.25">
      <c r="C450" s="47"/>
      <c r="D450" s="47"/>
      <c r="E450" s="47"/>
      <c r="F450" s="47"/>
      <c r="G450" s="47"/>
      <c r="H450" s="48"/>
      <c r="I450" s="47"/>
      <c r="J450" s="47"/>
      <c r="K450" s="47"/>
      <c r="L450" s="47"/>
      <c r="M450" s="49"/>
      <c r="N450" s="50"/>
      <c r="O450" s="50"/>
      <c r="P450" s="50"/>
      <c r="AA450" s="51"/>
      <c r="AH450" s="51"/>
      <c r="AM450" s="52"/>
      <c r="AN450" s="52"/>
      <c r="AO450" s="53"/>
      <c r="AP450" s="52"/>
      <c r="AQ450" s="47"/>
      <c r="AR450" s="47"/>
      <c r="AS450" s="52"/>
    </row>
    <row r="451" spans="3:45" s="46" customFormat="1" ht="15.9" hidden="1" customHeight="1" x14ac:dyDescent="0.25">
      <c r="C451" s="47"/>
      <c r="D451" s="47"/>
      <c r="E451" s="47"/>
      <c r="F451" s="47"/>
      <c r="G451" s="47"/>
      <c r="H451" s="48"/>
      <c r="I451" s="47"/>
      <c r="J451" s="47"/>
      <c r="K451" s="47"/>
      <c r="L451" s="47"/>
      <c r="M451" s="49"/>
      <c r="N451" s="50"/>
      <c r="O451" s="50"/>
      <c r="P451" s="50"/>
      <c r="AA451" s="51"/>
      <c r="AH451" s="51"/>
      <c r="AM451" s="52"/>
      <c r="AN451" s="52"/>
      <c r="AO451" s="53"/>
      <c r="AP451" s="52"/>
      <c r="AQ451" s="47"/>
      <c r="AR451" s="47"/>
      <c r="AS451" s="52"/>
    </row>
    <row r="452" spans="3:45" s="46" customFormat="1" ht="15.9" hidden="1" customHeight="1" x14ac:dyDescent="0.25">
      <c r="C452" s="47"/>
      <c r="D452" s="47"/>
      <c r="E452" s="47"/>
      <c r="F452" s="47"/>
      <c r="G452" s="47"/>
      <c r="H452" s="48"/>
      <c r="I452" s="47"/>
      <c r="J452" s="47"/>
      <c r="K452" s="47"/>
      <c r="L452" s="47"/>
      <c r="M452" s="49"/>
      <c r="N452" s="50"/>
      <c r="O452" s="50"/>
      <c r="P452" s="50"/>
      <c r="AA452" s="51"/>
      <c r="AH452" s="51"/>
      <c r="AM452" s="52"/>
      <c r="AN452" s="52"/>
      <c r="AO452" s="53"/>
      <c r="AP452" s="52"/>
      <c r="AQ452" s="47"/>
      <c r="AR452" s="47"/>
      <c r="AS452" s="52"/>
    </row>
    <row r="453" spans="3:45" s="46" customFormat="1" ht="15.9" hidden="1" customHeight="1" x14ac:dyDescent="0.25">
      <c r="C453" s="47"/>
      <c r="D453" s="47"/>
      <c r="E453" s="47"/>
      <c r="F453" s="47"/>
      <c r="G453" s="47"/>
      <c r="H453" s="48"/>
      <c r="I453" s="47"/>
      <c r="J453" s="47"/>
      <c r="K453" s="47"/>
      <c r="L453" s="47"/>
      <c r="M453" s="49"/>
      <c r="N453" s="50"/>
      <c r="O453" s="50"/>
      <c r="P453" s="50"/>
      <c r="AA453" s="51"/>
      <c r="AH453" s="51"/>
      <c r="AM453" s="52"/>
      <c r="AN453" s="52"/>
      <c r="AO453" s="53"/>
      <c r="AP453" s="52"/>
      <c r="AQ453" s="47"/>
      <c r="AR453" s="47"/>
      <c r="AS453" s="52"/>
    </row>
    <row r="454" spans="3:45" s="46" customFormat="1" ht="15.9" hidden="1" customHeight="1" x14ac:dyDescent="0.25">
      <c r="C454" s="47"/>
      <c r="D454" s="47"/>
      <c r="E454" s="47"/>
      <c r="F454" s="47"/>
      <c r="G454" s="47"/>
      <c r="H454" s="48"/>
      <c r="I454" s="47"/>
      <c r="J454" s="47"/>
      <c r="K454" s="47"/>
      <c r="L454" s="47"/>
      <c r="M454" s="49"/>
      <c r="N454" s="50"/>
      <c r="O454" s="50"/>
      <c r="P454" s="50"/>
      <c r="AA454" s="51"/>
      <c r="AH454" s="51"/>
      <c r="AM454" s="52"/>
      <c r="AN454" s="52"/>
      <c r="AO454" s="53"/>
      <c r="AP454" s="52"/>
      <c r="AQ454" s="47"/>
      <c r="AR454" s="47"/>
      <c r="AS454" s="52"/>
    </row>
    <row r="455" spans="3:45" s="46" customFormat="1" ht="15.9" hidden="1" customHeight="1" x14ac:dyDescent="0.25">
      <c r="C455" s="47"/>
      <c r="D455" s="47"/>
      <c r="E455" s="47"/>
      <c r="F455" s="47"/>
      <c r="G455" s="47"/>
      <c r="H455" s="48"/>
      <c r="I455" s="47"/>
      <c r="J455" s="47"/>
      <c r="K455" s="47"/>
      <c r="L455" s="47"/>
      <c r="M455" s="49"/>
      <c r="N455" s="50"/>
      <c r="O455" s="50"/>
      <c r="P455" s="50"/>
      <c r="AA455" s="51"/>
      <c r="AH455" s="51"/>
      <c r="AM455" s="52"/>
      <c r="AN455" s="52"/>
      <c r="AO455" s="53"/>
      <c r="AP455" s="52"/>
      <c r="AQ455" s="47"/>
      <c r="AR455" s="47"/>
      <c r="AS455" s="52"/>
    </row>
    <row r="456" spans="3:45" s="46" customFormat="1" ht="15.9" hidden="1" customHeight="1" x14ac:dyDescent="0.25">
      <c r="C456" s="47"/>
      <c r="D456" s="47"/>
      <c r="E456" s="47"/>
      <c r="F456" s="47"/>
      <c r="G456" s="47"/>
      <c r="H456" s="48"/>
      <c r="I456" s="47"/>
      <c r="J456" s="47"/>
      <c r="K456" s="47"/>
      <c r="L456" s="47"/>
      <c r="M456" s="49"/>
      <c r="N456" s="50"/>
      <c r="O456" s="50"/>
      <c r="P456" s="50"/>
      <c r="AA456" s="51"/>
      <c r="AH456" s="51"/>
      <c r="AM456" s="52"/>
      <c r="AN456" s="52"/>
      <c r="AO456" s="53"/>
      <c r="AP456" s="52"/>
      <c r="AQ456" s="47"/>
      <c r="AR456" s="47"/>
      <c r="AS456" s="52"/>
    </row>
    <row r="457" spans="3:45" s="46" customFormat="1" ht="15.9" hidden="1" customHeight="1" x14ac:dyDescent="0.25">
      <c r="C457" s="47"/>
      <c r="D457" s="47"/>
      <c r="E457" s="47"/>
      <c r="F457" s="47"/>
      <c r="G457" s="47"/>
      <c r="H457" s="48"/>
      <c r="I457" s="47"/>
      <c r="J457" s="47"/>
      <c r="K457" s="47"/>
      <c r="L457" s="47"/>
      <c r="M457" s="49"/>
      <c r="N457" s="50"/>
      <c r="O457" s="50"/>
      <c r="P457" s="50"/>
      <c r="AA457" s="51"/>
      <c r="AH457" s="51"/>
      <c r="AM457" s="52"/>
      <c r="AN457" s="52"/>
      <c r="AO457" s="53"/>
      <c r="AP457" s="52"/>
      <c r="AQ457" s="47"/>
      <c r="AR457" s="47"/>
      <c r="AS457" s="52"/>
    </row>
    <row r="458" spans="3:45" s="46" customFormat="1" ht="15.9" hidden="1" customHeight="1" x14ac:dyDescent="0.25">
      <c r="C458" s="47"/>
      <c r="D458" s="47"/>
      <c r="E458" s="47"/>
      <c r="F458" s="47"/>
      <c r="G458" s="47"/>
      <c r="H458" s="48"/>
      <c r="I458" s="47"/>
      <c r="J458" s="47"/>
      <c r="K458" s="47"/>
      <c r="L458" s="47"/>
      <c r="M458" s="49"/>
      <c r="N458" s="50"/>
      <c r="O458" s="50"/>
      <c r="P458" s="50"/>
      <c r="AA458" s="51"/>
      <c r="AH458" s="51"/>
      <c r="AM458" s="52"/>
      <c r="AN458" s="52"/>
      <c r="AO458" s="53"/>
      <c r="AP458" s="52"/>
      <c r="AQ458" s="47"/>
      <c r="AR458" s="47"/>
      <c r="AS458" s="52"/>
    </row>
    <row r="459" spans="3:45" s="46" customFormat="1" ht="15.9" hidden="1" customHeight="1" x14ac:dyDescent="0.25">
      <c r="C459" s="47"/>
      <c r="D459" s="47"/>
      <c r="E459" s="47"/>
      <c r="F459" s="47"/>
      <c r="G459" s="47"/>
      <c r="H459" s="48"/>
      <c r="I459" s="47"/>
      <c r="J459" s="47"/>
      <c r="K459" s="47"/>
      <c r="L459" s="47"/>
      <c r="M459" s="49"/>
      <c r="N459" s="50"/>
      <c r="O459" s="50"/>
      <c r="P459" s="50"/>
      <c r="AA459" s="51"/>
      <c r="AH459" s="51"/>
      <c r="AM459" s="52"/>
      <c r="AN459" s="52"/>
      <c r="AO459" s="53"/>
      <c r="AP459" s="52"/>
      <c r="AQ459" s="47"/>
      <c r="AR459" s="47"/>
      <c r="AS459" s="52"/>
    </row>
    <row r="460" spans="3:45" s="46" customFormat="1" ht="15.9" hidden="1" customHeight="1" x14ac:dyDescent="0.25">
      <c r="C460" s="47"/>
      <c r="D460" s="47"/>
      <c r="E460" s="47"/>
      <c r="F460" s="47"/>
      <c r="G460" s="47"/>
      <c r="H460" s="48"/>
      <c r="I460" s="47"/>
      <c r="J460" s="47"/>
      <c r="K460" s="47"/>
      <c r="L460" s="47"/>
      <c r="M460" s="49"/>
      <c r="N460" s="50"/>
      <c r="O460" s="50"/>
      <c r="P460" s="50"/>
      <c r="AA460" s="51"/>
      <c r="AH460" s="51"/>
      <c r="AM460" s="52"/>
      <c r="AN460" s="52"/>
      <c r="AO460" s="53"/>
      <c r="AP460" s="52"/>
      <c r="AQ460" s="47"/>
      <c r="AR460" s="47"/>
      <c r="AS460" s="52"/>
    </row>
    <row r="461" spans="3:45" s="46" customFormat="1" ht="15.9" hidden="1" customHeight="1" x14ac:dyDescent="0.25">
      <c r="C461" s="47"/>
      <c r="D461" s="47"/>
      <c r="E461" s="47"/>
      <c r="F461" s="47"/>
      <c r="G461" s="47"/>
      <c r="H461" s="48"/>
      <c r="I461" s="47"/>
      <c r="J461" s="47"/>
      <c r="K461" s="47"/>
      <c r="L461" s="47"/>
      <c r="M461" s="49"/>
      <c r="N461" s="50"/>
      <c r="O461" s="50"/>
      <c r="P461" s="50"/>
      <c r="AA461" s="51"/>
      <c r="AH461" s="51"/>
      <c r="AM461" s="52"/>
      <c r="AN461" s="52"/>
      <c r="AO461" s="53"/>
      <c r="AP461" s="52"/>
      <c r="AQ461" s="47"/>
      <c r="AR461" s="47"/>
      <c r="AS461" s="52"/>
    </row>
    <row r="462" spans="3:45" s="46" customFormat="1" ht="15.9" hidden="1" customHeight="1" x14ac:dyDescent="0.25">
      <c r="C462" s="47"/>
      <c r="D462" s="47"/>
      <c r="E462" s="47"/>
      <c r="F462" s="47"/>
      <c r="G462" s="47"/>
      <c r="H462" s="48"/>
      <c r="I462" s="47"/>
      <c r="J462" s="47"/>
      <c r="K462" s="47"/>
      <c r="L462" s="47"/>
      <c r="M462" s="49"/>
      <c r="N462" s="50"/>
      <c r="O462" s="50"/>
      <c r="P462" s="50"/>
      <c r="AA462" s="51"/>
      <c r="AH462" s="51"/>
      <c r="AM462" s="52"/>
      <c r="AN462" s="52"/>
      <c r="AO462" s="53"/>
      <c r="AP462" s="52"/>
      <c r="AQ462" s="47"/>
      <c r="AR462" s="47"/>
      <c r="AS462" s="52"/>
    </row>
    <row r="463" spans="3:45" s="46" customFormat="1" ht="15.9" hidden="1" customHeight="1" x14ac:dyDescent="0.25">
      <c r="C463" s="47"/>
      <c r="D463" s="47"/>
      <c r="E463" s="47"/>
      <c r="F463" s="47"/>
      <c r="G463" s="47"/>
      <c r="H463" s="48"/>
      <c r="I463" s="47"/>
      <c r="J463" s="47"/>
      <c r="K463" s="47"/>
      <c r="L463" s="47"/>
      <c r="M463" s="49"/>
      <c r="N463" s="50"/>
      <c r="O463" s="50"/>
      <c r="P463" s="50"/>
      <c r="AA463" s="51"/>
      <c r="AH463" s="51"/>
      <c r="AM463" s="52"/>
      <c r="AN463" s="52"/>
      <c r="AO463" s="53"/>
      <c r="AP463" s="52"/>
      <c r="AQ463" s="47"/>
      <c r="AR463" s="47"/>
      <c r="AS463" s="52"/>
    </row>
    <row r="464" spans="3:45" s="46" customFormat="1" ht="15.9" hidden="1" customHeight="1" x14ac:dyDescent="0.25">
      <c r="C464" s="47"/>
      <c r="D464" s="47"/>
      <c r="E464" s="47"/>
      <c r="F464" s="47"/>
      <c r="G464" s="47"/>
      <c r="H464" s="48"/>
      <c r="I464" s="47"/>
      <c r="J464" s="47"/>
      <c r="K464" s="47"/>
      <c r="L464" s="47"/>
      <c r="M464" s="49"/>
      <c r="N464" s="50"/>
      <c r="O464" s="50"/>
      <c r="P464" s="50"/>
      <c r="AA464" s="51"/>
      <c r="AH464" s="51"/>
      <c r="AM464" s="52"/>
      <c r="AN464" s="52"/>
      <c r="AO464" s="53"/>
      <c r="AP464" s="52"/>
      <c r="AQ464" s="47"/>
      <c r="AR464" s="47"/>
      <c r="AS464" s="52"/>
    </row>
    <row r="465" spans="1:45" s="46" customFormat="1" ht="15.9" hidden="1" customHeight="1" x14ac:dyDescent="0.25">
      <c r="C465" s="47"/>
      <c r="D465" s="47"/>
      <c r="E465" s="47"/>
      <c r="F465" s="47"/>
      <c r="G465" s="47"/>
      <c r="H465" s="48"/>
      <c r="I465" s="47"/>
      <c r="J465" s="47"/>
      <c r="K465" s="47"/>
      <c r="L465" s="47"/>
      <c r="M465" s="49"/>
      <c r="N465" s="50"/>
      <c r="O465" s="50"/>
      <c r="P465" s="50"/>
      <c r="AA465" s="51"/>
      <c r="AH465" s="51"/>
      <c r="AM465" s="52"/>
      <c r="AN465" s="52"/>
      <c r="AO465" s="53"/>
      <c r="AP465" s="52"/>
      <c r="AQ465" s="47"/>
      <c r="AR465" s="47"/>
      <c r="AS465" s="52"/>
    </row>
    <row r="466" spans="1:45" s="46" customFormat="1" ht="15.9" hidden="1" customHeight="1" x14ac:dyDescent="0.25">
      <c r="C466" s="47"/>
      <c r="D466" s="47"/>
      <c r="E466" s="47"/>
      <c r="F466" s="47"/>
      <c r="G466" s="47"/>
      <c r="H466" s="48"/>
      <c r="I466" s="47"/>
      <c r="J466" s="47"/>
      <c r="K466" s="47"/>
      <c r="L466" s="47"/>
      <c r="M466" s="49"/>
      <c r="N466" s="50"/>
      <c r="O466" s="50"/>
      <c r="P466" s="50"/>
      <c r="AA466" s="51"/>
      <c r="AH466" s="51"/>
      <c r="AM466" s="52"/>
      <c r="AN466" s="52"/>
      <c r="AO466" s="53"/>
      <c r="AP466" s="52"/>
      <c r="AQ466" s="47"/>
      <c r="AR466" s="47"/>
      <c r="AS466" s="52"/>
    </row>
    <row r="467" spans="1:45" s="46" customFormat="1" ht="15.9" hidden="1" customHeight="1" x14ac:dyDescent="0.25">
      <c r="C467" s="47"/>
      <c r="D467" s="47"/>
      <c r="E467" s="47"/>
      <c r="F467" s="47"/>
      <c r="G467" s="47"/>
      <c r="H467" s="48"/>
      <c r="I467" s="47"/>
      <c r="J467" s="47"/>
      <c r="K467" s="47"/>
      <c r="L467" s="47"/>
      <c r="M467" s="49"/>
      <c r="N467" s="50"/>
      <c r="O467" s="50"/>
      <c r="P467" s="50"/>
      <c r="AA467" s="51"/>
      <c r="AH467" s="51"/>
      <c r="AM467" s="52"/>
      <c r="AN467" s="52"/>
      <c r="AO467" s="53"/>
      <c r="AP467" s="52"/>
      <c r="AQ467" s="47"/>
      <c r="AR467" s="47"/>
      <c r="AS467" s="52"/>
    </row>
    <row r="468" spans="1:45" s="46" customFormat="1" ht="15.9" hidden="1" customHeight="1" x14ac:dyDescent="0.25">
      <c r="C468" s="47"/>
      <c r="D468" s="47"/>
      <c r="E468" s="47"/>
      <c r="F468" s="47"/>
      <c r="G468" s="47"/>
      <c r="H468" s="48"/>
      <c r="I468" s="47"/>
      <c r="J468" s="47"/>
      <c r="K468" s="47"/>
      <c r="L468" s="47"/>
      <c r="M468" s="49"/>
      <c r="N468" s="50"/>
      <c r="O468" s="50"/>
      <c r="P468" s="50"/>
      <c r="AA468" s="51"/>
      <c r="AH468" s="51"/>
      <c r="AM468" s="52"/>
      <c r="AN468" s="52"/>
      <c r="AO468" s="53"/>
      <c r="AP468" s="52"/>
      <c r="AQ468" s="47"/>
      <c r="AR468" s="47"/>
      <c r="AS468" s="52"/>
    </row>
    <row r="469" spans="1:45" s="46" customFormat="1" ht="15.9" hidden="1" customHeight="1" x14ac:dyDescent="0.25">
      <c r="C469" s="47"/>
      <c r="D469" s="47"/>
      <c r="E469" s="47"/>
      <c r="F469" s="47"/>
      <c r="G469" s="47"/>
      <c r="H469" s="48"/>
      <c r="I469" s="47"/>
      <c r="J469" s="47"/>
      <c r="K469" s="47"/>
      <c r="L469" s="47"/>
      <c r="M469" s="49"/>
      <c r="N469" s="50"/>
      <c r="O469" s="50"/>
      <c r="P469" s="50"/>
      <c r="AA469" s="51"/>
      <c r="AH469" s="51"/>
      <c r="AM469" s="52"/>
      <c r="AN469" s="52"/>
      <c r="AO469" s="53"/>
      <c r="AP469" s="52"/>
      <c r="AQ469" s="47"/>
      <c r="AR469" s="47"/>
      <c r="AS469" s="52"/>
    </row>
    <row r="470" spans="1:45" s="46" customFormat="1" ht="15.9" hidden="1" customHeight="1" x14ac:dyDescent="0.25">
      <c r="C470" s="47"/>
      <c r="D470" s="47"/>
      <c r="E470" s="47"/>
      <c r="F470" s="47"/>
      <c r="G470" s="47"/>
      <c r="H470" s="48"/>
      <c r="I470" s="47"/>
      <c r="J470" s="47"/>
      <c r="K470" s="47"/>
      <c r="L470" s="47"/>
      <c r="M470" s="49"/>
      <c r="N470" s="50"/>
      <c r="O470" s="50"/>
      <c r="P470" s="50"/>
      <c r="AA470" s="51"/>
      <c r="AH470" s="51"/>
      <c r="AM470" s="52"/>
      <c r="AN470" s="52"/>
      <c r="AO470" s="53"/>
      <c r="AP470" s="52"/>
      <c r="AQ470" s="47"/>
      <c r="AR470" s="47"/>
      <c r="AS470" s="52"/>
    </row>
    <row r="471" spans="1:45" s="46" customFormat="1" ht="15.9" hidden="1" customHeight="1" x14ac:dyDescent="0.25">
      <c r="C471" s="47"/>
      <c r="D471" s="47"/>
      <c r="E471" s="47"/>
      <c r="F471" s="47"/>
      <c r="G471" s="47"/>
      <c r="H471" s="48"/>
      <c r="I471" s="47"/>
      <c r="J471" s="47"/>
      <c r="K471" s="47"/>
      <c r="L471" s="47"/>
      <c r="M471" s="49"/>
      <c r="N471" s="50"/>
      <c r="O471" s="50"/>
      <c r="P471" s="50"/>
      <c r="AA471" s="51"/>
      <c r="AH471" s="51"/>
      <c r="AM471" s="52"/>
      <c r="AN471" s="52"/>
      <c r="AO471" s="53"/>
      <c r="AP471" s="52"/>
      <c r="AQ471" s="47"/>
      <c r="AR471" s="47"/>
      <c r="AS471" s="52"/>
    </row>
    <row r="472" spans="1:45" s="46" customFormat="1" ht="15.9" hidden="1" customHeight="1" x14ac:dyDescent="0.25">
      <c r="C472" s="47"/>
      <c r="D472" s="47"/>
      <c r="E472" s="47"/>
      <c r="F472" s="47"/>
      <c r="G472" s="47"/>
      <c r="H472" s="48"/>
      <c r="I472" s="47"/>
      <c r="J472" s="47"/>
      <c r="K472" s="47"/>
      <c r="L472" s="47"/>
      <c r="M472" s="49"/>
      <c r="N472" s="50"/>
      <c r="O472" s="50"/>
      <c r="P472" s="50"/>
      <c r="AA472" s="51"/>
      <c r="AH472" s="51"/>
      <c r="AM472" s="52"/>
      <c r="AN472" s="52"/>
      <c r="AO472" s="53"/>
      <c r="AP472" s="52"/>
      <c r="AQ472" s="47"/>
      <c r="AR472" s="47"/>
      <c r="AS472" s="52"/>
    </row>
    <row r="473" spans="1:45" s="46" customFormat="1" ht="15.9" hidden="1" customHeight="1" x14ac:dyDescent="0.25">
      <c r="C473" s="47"/>
      <c r="D473" s="47"/>
      <c r="E473" s="47"/>
      <c r="F473" s="47"/>
      <c r="G473" s="47"/>
      <c r="H473" s="48"/>
      <c r="I473" s="47"/>
      <c r="J473" s="47"/>
      <c r="K473" s="47"/>
      <c r="L473" s="47"/>
      <c r="M473" s="49"/>
      <c r="N473" s="50"/>
      <c r="O473" s="50"/>
      <c r="P473" s="50"/>
      <c r="AA473" s="51"/>
      <c r="AH473" s="51"/>
      <c r="AM473" s="52"/>
      <c r="AN473" s="52"/>
      <c r="AO473" s="53"/>
      <c r="AP473" s="52"/>
      <c r="AQ473" s="47"/>
      <c r="AR473" s="47"/>
      <c r="AS473" s="52"/>
    </row>
    <row r="474" spans="1:45" s="46" customFormat="1" ht="15.9" hidden="1" customHeight="1" x14ac:dyDescent="0.25">
      <c r="C474" s="47"/>
      <c r="D474" s="47"/>
      <c r="E474" s="47"/>
      <c r="F474" s="47"/>
      <c r="G474" s="47"/>
      <c r="H474" s="48"/>
      <c r="I474" s="47"/>
      <c r="J474" s="47"/>
      <c r="K474" s="47"/>
      <c r="L474" s="47"/>
      <c r="M474" s="49"/>
      <c r="N474" s="50"/>
      <c r="O474" s="50"/>
      <c r="P474" s="50"/>
      <c r="AA474" s="51"/>
      <c r="AH474" s="51"/>
      <c r="AM474" s="52"/>
      <c r="AN474" s="52"/>
      <c r="AO474" s="53"/>
      <c r="AP474" s="52"/>
      <c r="AQ474" s="47"/>
      <c r="AR474" s="47"/>
      <c r="AS474" s="52"/>
    </row>
    <row r="475" spans="1:45" s="46" customFormat="1" ht="15.9" hidden="1" customHeight="1" x14ac:dyDescent="0.25">
      <c r="C475" s="47"/>
      <c r="D475" s="47"/>
      <c r="E475" s="47"/>
      <c r="F475" s="47"/>
      <c r="G475" s="47"/>
      <c r="H475" s="48"/>
      <c r="I475" s="47"/>
      <c r="J475" s="47"/>
      <c r="K475" s="47"/>
      <c r="L475" s="47"/>
      <c r="M475" s="49"/>
      <c r="N475" s="50"/>
      <c r="O475" s="50"/>
      <c r="P475" s="50"/>
      <c r="AA475" s="51"/>
      <c r="AH475" s="51"/>
      <c r="AM475" s="52"/>
      <c r="AN475" s="52"/>
      <c r="AO475" s="53"/>
      <c r="AP475" s="52"/>
      <c r="AQ475" s="47"/>
      <c r="AR475" s="47"/>
      <c r="AS475" s="52"/>
    </row>
    <row r="476" spans="1:45" s="46" customFormat="1" ht="15.9" hidden="1" customHeight="1" x14ac:dyDescent="0.25">
      <c r="C476" s="47"/>
      <c r="D476" s="47"/>
      <c r="E476" s="47"/>
      <c r="F476" s="47"/>
      <c r="G476" s="47"/>
      <c r="H476" s="48"/>
      <c r="I476" s="47"/>
      <c r="J476" s="47"/>
      <c r="K476" s="47"/>
      <c r="L476" s="47"/>
      <c r="M476" s="49"/>
      <c r="N476" s="50"/>
      <c r="O476" s="50"/>
      <c r="P476" s="50"/>
      <c r="AA476" s="51"/>
      <c r="AH476" s="51"/>
      <c r="AM476" s="52"/>
      <c r="AN476" s="52"/>
      <c r="AO476" s="53"/>
      <c r="AP476" s="52"/>
      <c r="AQ476" s="47"/>
      <c r="AR476" s="47"/>
      <c r="AS476" s="52"/>
    </row>
    <row r="477" spans="1:45" s="46" customFormat="1" ht="15.9" hidden="1" customHeight="1" x14ac:dyDescent="0.25">
      <c r="C477" s="47"/>
      <c r="D477" s="47"/>
      <c r="E477" s="47"/>
      <c r="F477" s="47"/>
      <c r="G477" s="47"/>
      <c r="H477" s="48"/>
      <c r="I477" s="47"/>
      <c r="J477" s="47"/>
      <c r="K477" s="47"/>
      <c r="L477" s="47"/>
      <c r="M477" s="49"/>
      <c r="N477" s="50"/>
      <c r="O477" s="50"/>
      <c r="P477" s="50"/>
      <c r="AA477" s="51"/>
      <c r="AH477" s="51"/>
      <c r="AM477" s="52"/>
      <c r="AN477" s="52"/>
      <c r="AO477" s="53"/>
      <c r="AP477" s="52"/>
      <c r="AQ477" s="47"/>
      <c r="AR477" s="47"/>
      <c r="AS477" s="52"/>
    </row>
    <row r="478" spans="1:45" ht="15.9" hidden="1" customHeight="1" x14ac:dyDescent="0.25">
      <c r="A478" s="46"/>
      <c r="B478" s="46"/>
      <c r="C478" s="47"/>
      <c r="D478" s="47"/>
      <c r="E478" s="47"/>
      <c r="F478" s="47"/>
      <c r="G478" s="47"/>
      <c r="H478" s="48"/>
      <c r="I478" s="47"/>
      <c r="J478" s="47"/>
      <c r="K478" s="47"/>
      <c r="L478" s="47"/>
      <c r="M478" s="49"/>
      <c r="N478" s="50"/>
      <c r="O478" s="50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51"/>
      <c r="AB478" s="46"/>
      <c r="AC478" s="46"/>
      <c r="AD478" s="46"/>
      <c r="AE478" s="46"/>
      <c r="AF478" s="46"/>
      <c r="AG478" s="46"/>
      <c r="AH478" s="51"/>
      <c r="AI478" s="46"/>
      <c r="AJ478" s="46"/>
      <c r="AK478" s="46"/>
      <c r="AL478" s="46"/>
      <c r="AM478" s="52"/>
      <c r="AN478" s="52"/>
      <c r="AO478" s="53"/>
      <c r="AP478" s="52"/>
      <c r="AQ478" s="47"/>
      <c r="AR478" s="47"/>
      <c r="AS478" s="52"/>
    </row>
  </sheetData>
  <hyperlinks>
    <hyperlink ref="A2" r:id="rId1"/>
  </hyperlinks>
  <pageMargins left="0.2" right="0.2" top="0.25" bottom="0.25" header="0.3" footer="0.3"/>
  <pageSetup orientation="landscape" horizont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FY1988 Data (sheet 1 of 1)</vt:lpstr>
      <vt:lpstr>'FY1988 Data (sheet 1 of 1)'!Print_Area</vt:lpstr>
      <vt:lpstr>'FY1988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FY1988 Alaska Public Library Statistics</dc:title>
  <dc:creator/>
  <cp:lastModifiedBy/>
  <dcterms:created xsi:type="dcterms:W3CDTF">2018-11-17T19:56:39Z</dcterms:created>
  <dcterms:modified xsi:type="dcterms:W3CDTF">2019-02-15T21:45:08Z</dcterms:modified>
</cp:coreProperties>
</file>