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2" windowWidth="15072" windowHeight="8220"/>
  </bookViews>
  <sheets>
    <sheet name="FY1993 Data (sheet 1 of 1)" sheetId="1" r:id="rId1"/>
  </sheets>
  <definedNames>
    <definedName name="_xlnm.Print_Area" localSheetId="0">'FY1993 Data (sheet 1 of 1)'!$A$3:$AX$89</definedName>
    <definedName name="_xlnm.Print_Titles" localSheetId="0">'FY1993 Data (sheet 1 of 1)'!$C:$C,'FY1993 Data (sheet 1 of 1)'!$3:$3</definedName>
  </definedNames>
  <calcPr calcId="152511"/>
</workbook>
</file>

<file path=xl/calcChain.xml><?xml version="1.0" encoding="utf-8"?>
<calcChain xmlns="http://schemas.openxmlformats.org/spreadsheetml/2006/main">
  <c r="G90" i="1" l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F90" i="1"/>
</calcChain>
</file>

<file path=xl/sharedStrings.xml><?xml version="1.0" encoding="utf-8"?>
<sst xmlns="http://schemas.openxmlformats.org/spreadsheetml/2006/main" count="1418" uniqueCount="480">
  <si>
    <t>P. O. Box 249</t>
  </si>
  <si>
    <t>99627</t>
  </si>
  <si>
    <t>9075243843</t>
  </si>
  <si>
    <t>Metlakatla Centennial Library</t>
  </si>
  <si>
    <t>P. O. Box 8</t>
  </si>
  <si>
    <t>Metlakatla</t>
  </si>
  <si>
    <t>99926</t>
  </si>
  <si>
    <t>9078864441</t>
  </si>
  <si>
    <t>Martin Monsen Library</t>
  </si>
  <si>
    <t>P. O. Box 147</t>
  </si>
  <si>
    <t>Naknek</t>
  </si>
  <si>
    <t>99633</t>
  </si>
  <si>
    <t>9072464465</t>
  </si>
  <si>
    <t>Nenana Public Library</t>
  </si>
  <si>
    <t>P. O. Box 40</t>
  </si>
  <si>
    <t>Nenana</t>
  </si>
  <si>
    <t>99760</t>
  </si>
  <si>
    <t>9078325812</t>
  </si>
  <si>
    <t>Ninilchik Community Library</t>
  </si>
  <si>
    <t>P. O. Box 39165</t>
  </si>
  <si>
    <t>Ninilchik</t>
  </si>
  <si>
    <t>99639</t>
  </si>
  <si>
    <t>9075673333</t>
  </si>
  <si>
    <t>Kegoayah Kozga Library</t>
  </si>
  <si>
    <t>P. O. Box 1168</t>
  </si>
  <si>
    <t>Nome</t>
  </si>
  <si>
    <t>99762</t>
  </si>
  <si>
    <t>9074435133</t>
  </si>
  <si>
    <t>Northway Community Library</t>
  </si>
  <si>
    <t>P. O. Box 496</t>
  </si>
  <si>
    <t>Northway</t>
  </si>
  <si>
    <t>99764</t>
  </si>
  <si>
    <t>9077782288</t>
  </si>
  <si>
    <t>Palmer Public Library</t>
  </si>
  <si>
    <t>655 S. Valley Way</t>
  </si>
  <si>
    <t>Palmer</t>
  </si>
  <si>
    <t>99645</t>
  </si>
  <si>
    <t>9077454690</t>
  </si>
  <si>
    <t>Pelican Public Library</t>
  </si>
  <si>
    <t>P. O. Box 741</t>
  </si>
  <si>
    <t>Pelican</t>
  </si>
  <si>
    <t>99832</t>
  </si>
  <si>
    <t>9077352500</t>
  </si>
  <si>
    <t>Petersburg Public Library</t>
  </si>
  <si>
    <t>P. O. Box 549</t>
  </si>
  <si>
    <t>Petersburg</t>
  </si>
  <si>
    <t>99833</t>
  </si>
  <si>
    <t>9077723349</t>
  </si>
  <si>
    <t>Jessie Wakefield Memorial Library</t>
  </si>
  <si>
    <t>P. O. Box 49</t>
  </si>
  <si>
    <t>Port Lions</t>
  </si>
  <si>
    <t>99550</t>
  </si>
  <si>
    <t>9074542288</t>
  </si>
  <si>
    <t>Ruby Community Library</t>
  </si>
  <si>
    <t>P. O. Box 90</t>
  </si>
  <si>
    <t>Ruby</t>
  </si>
  <si>
    <t>99768</t>
  </si>
  <si>
    <t>9074684426</t>
  </si>
  <si>
    <t>P.O. Box 901</t>
  </si>
  <si>
    <t>St. Paul</t>
  </si>
  <si>
    <t>99660</t>
  </si>
  <si>
    <t>9075462221</t>
  </si>
  <si>
    <t>Seldovia Public Library</t>
  </si>
  <si>
    <t>P.O. Box D</t>
  </si>
  <si>
    <t>Seldovia</t>
  </si>
  <si>
    <t>99663</t>
  </si>
  <si>
    <t>9072347856</t>
  </si>
  <si>
    <t>Anchor Point Public Library</t>
  </si>
  <si>
    <t>P. O. Box 129</t>
  </si>
  <si>
    <t>Anchor Point</t>
  </si>
  <si>
    <t>99556</t>
  </si>
  <si>
    <t>9072355692</t>
  </si>
  <si>
    <t>Anchorage Municipal Libraries</t>
  </si>
  <si>
    <t>3600 Denali</t>
  </si>
  <si>
    <t>Anchorage</t>
  </si>
  <si>
    <t>99503</t>
  </si>
  <si>
    <t>9072612975</t>
  </si>
  <si>
    <t>Anderson Village Library</t>
  </si>
  <si>
    <t>P. O. Box 3078</t>
  </si>
  <si>
    <t>Anderson</t>
  </si>
  <si>
    <t>99744</t>
  </si>
  <si>
    <t>9075822628</t>
  </si>
  <si>
    <t>Aniak Public Library</t>
  </si>
  <si>
    <t>P. O. Box 270</t>
  </si>
  <si>
    <t>Aniak</t>
  </si>
  <si>
    <t>99557</t>
  </si>
  <si>
    <t>9076754435</t>
  </si>
  <si>
    <t>Kuskokwim Consortium Library</t>
  </si>
  <si>
    <t>Pouch 1068</t>
  </si>
  <si>
    <t>Bethel</t>
  </si>
  <si>
    <t>99559</t>
  </si>
  <si>
    <t>9075434516</t>
  </si>
  <si>
    <t>Big Lake Library</t>
  </si>
  <si>
    <t>P. O. Box 520829</t>
  </si>
  <si>
    <t>Big Lake</t>
  </si>
  <si>
    <t>99652</t>
  </si>
  <si>
    <t>9078926475</t>
  </si>
  <si>
    <t>P. O. Box 68</t>
  </si>
  <si>
    <t>Cantwell</t>
  </si>
  <si>
    <t>99729</t>
  </si>
  <si>
    <t>9077682372</t>
  </si>
  <si>
    <t>Chiniak Public Library</t>
  </si>
  <si>
    <t>P. O. Box 5610</t>
  </si>
  <si>
    <t>Chiniak</t>
  </si>
  <si>
    <t>99615</t>
  </si>
  <si>
    <t>9074863022</t>
  </si>
  <si>
    <t>Ruth Riggs Public Library</t>
  </si>
  <si>
    <t>HC 60 Box 3770</t>
  </si>
  <si>
    <t>Clearwater</t>
  </si>
  <si>
    <t>99737</t>
  </si>
  <si>
    <t>9078954408</t>
  </si>
  <si>
    <t>Cold Bay Public Library</t>
  </si>
  <si>
    <t>P. O. Box 87</t>
  </si>
  <si>
    <t>Cold Bay</t>
  </si>
  <si>
    <t>99571</t>
  </si>
  <si>
    <t>9075322536</t>
  </si>
  <si>
    <t>P. O. Box 517</t>
  </si>
  <si>
    <t>Cooper Landing</t>
  </si>
  <si>
    <t>99572</t>
  </si>
  <si>
    <t>9075951241</t>
  </si>
  <si>
    <t>Cordova Public Library</t>
  </si>
  <si>
    <t>P. O. Box 1170</t>
  </si>
  <si>
    <t>Cordova</t>
  </si>
  <si>
    <t>99574</t>
  </si>
  <si>
    <t>9074246667</t>
  </si>
  <si>
    <t>Craig Public Library</t>
  </si>
  <si>
    <t>P. O. Box 26</t>
  </si>
  <si>
    <t>Craig</t>
  </si>
  <si>
    <t>99921</t>
  </si>
  <si>
    <t>9078263281</t>
  </si>
  <si>
    <t>Ipnatchiaq Library</t>
  </si>
  <si>
    <t>P. O. Box 36049</t>
  </si>
  <si>
    <t>Deering</t>
  </si>
  <si>
    <t>99736</t>
  </si>
  <si>
    <t>9073632136</t>
  </si>
  <si>
    <t>Delta Community Library</t>
  </si>
  <si>
    <t>P. O. Box 229</t>
  </si>
  <si>
    <t>Delta Junction</t>
  </si>
  <si>
    <t>9078954102</t>
  </si>
  <si>
    <t>Dillingham Public Library</t>
  </si>
  <si>
    <t>P. O. Box 870</t>
  </si>
  <si>
    <t>Dillingham</t>
  </si>
  <si>
    <t>99576</t>
  </si>
  <si>
    <t>9078425610</t>
  </si>
  <si>
    <t>Eagle Public Library</t>
  </si>
  <si>
    <t>P. O. Box 45</t>
  </si>
  <si>
    <t>Eagle City</t>
  </si>
  <si>
    <t>99738</t>
  </si>
  <si>
    <t>9075472230</t>
  </si>
  <si>
    <t>Elim Community Library</t>
  </si>
  <si>
    <t>P. O. Box 39050</t>
  </si>
  <si>
    <t>Elim</t>
  </si>
  <si>
    <t>99739</t>
  </si>
  <si>
    <t>9078903501</t>
  </si>
  <si>
    <t>1215 Cowles Street</t>
  </si>
  <si>
    <t>Fairbanks</t>
  </si>
  <si>
    <t>99701</t>
  </si>
  <si>
    <t>9074591020</t>
  </si>
  <si>
    <t>Charles Evans Community Library</t>
  </si>
  <si>
    <t>P. O. Box 149</t>
  </si>
  <si>
    <t>Galena</t>
  </si>
  <si>
    <t>99741</t>
  </si>
  <si>
    <t>9076561869</t>
  </si>
  <si>
    <t>Copper Valley Community Library</t>
  </si>
  <si>
    <t>P. O. Box 173</t>
  </si>
  <si>
    <t>Glennallen</t>
  </si>
  <si>
    <t>99588</t>
  </si>
  <si>
    <t>9078225226</t>
  </si>
  <si>
    <t>Gustavus Public Library</t>
  </si>
  <si>
    <t>P. O. Box 279</t>
  </si>
  <si>
    <t>Gustavus</t>
  </si>
  <si>
    <t>99826</t>
  </si>
  <si>
    <t>9076972350</t>
  </si>
  <si>
    <t>Haines Borough Public Library</t>
  </si>
  <si>
    <t>P. O. Box 1089</t>
  </si>
  <si>
    <t>Haines</t>
  </si>
  <si>
    <t>99827</t>
  </si>
  <si>
    <t>9077662545</t>
  </si>
  <si>
    <t>Tri-Valley Community Library</t>
  </si>
  <si>
    <t>P. O. Box 400</t>
  </si>
  <si>
    <t>Healy</t>
  </si>
  <si>
    <t>99743</t>
  </si>
  <si>
    <t>9076832507</t>
  </si>
  <si>
    <t>Hollis Public Library</t>
  </si>
  <si>
    <t>P.O. Box 5</t>
  </si>
  <si>
    <t>Hollis</t>
  </si>
  <si>
    <t>99950</t>
  </si>
  <si>
    <t>9075307112</t>
  </si>
  <si>
    <t>Homer Public Library</t>
  </si>
  <si>
    <t>141 W. Pioneer Avenue</t>
  </si>
  <si>
    <t>Homer</t>
  </si>
  <si>
    <t>99603</t>
  </si>
  <si>
    <t>9072353180</t>
  </si>
  <si>
    <t>Hope Community Library</t>
  </si>
  <si>
    <t>P. O. Box 127</t>
  </si>
  <si>
    <t>Hope</t>
  </si>
  <si>
    <t>99605</t>
  </si>
  <si>
    <t>9077823121</t>
  </si>
  <si>
    <t>Hyder Public Library</t>
  </si>
  <si>
    <t>P. O. Box 50</t>
  </si>
  <si>
    <t>Hyder</t>
  </si>
  <si>
    <t>99923</t>
  </si>
  <si>
    <t>9076362498</t>
  </si>
  <si>
    <t>Juneau Public Libraries</t>
  </si>
  <si>
    <t>292 Marine Way</t>
  </si>
  <si>
    <t>Juneau</t>
  </si>
  <si>
    <t>99801</t>
  </si>
  <si>
    <t>9075865324</t>
  </si>
  <si>
    <t>Kake Community Library</t>
  </si>
  <si>
    <t>P. O. Box 450</t>
  </si>
  <si>
    <t>Kake</t>
  </si>
  <si>
    <t>99830</t>
  </si>
  <si>
    <t>9077853731</t>
  </si>
  <si>
    <t>Kasilof Public Library</t>
  </si>
  <si>
    <t>P. O. Box 176</t>
  </si>
  <si>
    <t>Kasilof</t>
  </si>
  <si>
    <t>99610</t>
  </si>
  <si>
    <t>9072624844</t>
  </si>
  <si>
    <t>Kenai Community Library</t>
  </si>
  <si>
    <t>163 Main Street Loop</t>
  </si>
  <si>
    <t>Kenai</t>
  </si>
  <si>
    <t>99611</t>
  </si>
  <si>
    <t>9072834378</t>
  </si>
  <si>
    <t>Ketchikan Public Library</t>
  </si>
  <si>
    <t>629 Dock Street</t>
  </si>
  <si>
    <t>Ketchikan</t>
  </si>
  <si>
    <t>99901</t>
  </si>
  <si>
    <t>9072253331</t>
  </si>
  <si>
    <t>319 Lower Mill Bay Rd</t>
  </si>
  <si>
    <t>Kodiak</t>
  </si>
  <si>
    <t>9074868686</t>
  </si>
  <si>
    <t>Chukchi Library</t>
  </si>
  <si>
    <t>P. O. Box 297</t>
  </si>
  <si>
    <t>Kotzebue</t>
  </si>
  <si>
    <t>99752</t>
  </si>
  <si>
    <t>9074422410</t>
  </si>
  <si>
    <t>Koyukuk Community Library</t>
  </si>
  <si>
    <t>P. O. Box 29</t>
  </si>
  <si>
    <t>Koyukuk</t>
  </si>
  <si>
    <t>99754</t>
  </si>
  <si>
    <t>9079272245</t>
  </si>
  <si>
    <t>Seward Community Library</t>
  </si>
  <si>
    <t>P. O. Box 537</t>
  </si>
  <si>
    <t>Seward</t>
  </si>
  <si>
    <t>99664</t>
  </si>
  <si>
    <t>9072243646</t>
  </si>
  <si>
    <t>Nellie Weyiouanna Ilisaavik</t>
  </si>
  <si>
    <t>P.O. Box 51</t>
  </si>
  <si>
    <t>Shishmaref</t>
  </si>
  <si>
    <t>99772</t>
  </si>
  <si>
    <t>9076493011</t>
  </si>
  <si>
    <t>Kettleson Memorial Library</t>
  </si>
  <si>
    <t>320 Harbor Dr</t>
  </si>
  <si>
    <t>Sitka</t>
  </si>
  <si>
    <t>99835</t>
  </si>
  <si>
    <t>9077478708</t>
  </si>
  <si>
    <t>Skagway Public Library</t>
  </si>
  <si>
    <t>P. O. Box 394</t>
  </si>
  <si>
    <t>Skagway</t>
  </si>
  <si>
    <t>99840</t>
  </si>
  <si>
    <t>9079832665</t>
  </si>
  <si>
    <t>Soldotna Public Library</t>
  </si>
  <si>
    <t>235 N. Binkley St</t>
  </si>
  <si>
    <t>Soldotna</t>
  </si>
  <si>
    <t>99669</t>
  </si>
  <si>
    <t>9072624227</t>
  </si>
  <si>
    <t>Sutton Public Library</t>
  </si>
  <si>
    <t>P. O. Box 266</t>
  </si>
  <si>
    <t>Sutton</t>
  </si>
  <si>
    <t>99674</t>
  </si>
  <si>
    <t>9077454467</t>
  </si>
  <si>
    <t>Takotna Community Library</t>
  </si>
  <si>
    <t>P. O. Box 86</t>
  </si>
  <si>
    <t>Takotna</t>
  </si>
  <si>
    <t>99675</t>
  </si>
  <si>
    <t>9072982229</t>
  </si>
  <si>
    <t>Talkeetna Public Library</t>
  </si>
  <si>
    <t>P. O. Box 768</t>
  </si>
  <si>
    <t>Talkeetna</t>
  </si>
  <si>
    <t>99676</t>
  </si>
  <si>
    <t>9077332359</t>
  </si>
  <si>
    <t>Tanana Community Library</t>
  </si>
  <si>
    <t>P. O. Box 89</t>
  </si>
  <si>
    <t>Tanana</t>
  </si>
  <si>
    <t>99777</t>
  </si>
  <si>
    <t>9073667203</t>
  </si>
  <si>
    <t>Tenakee Springs Public Library</t>
  </si>
  <si>
    <t>P. O. Box 35</t>
  </si>
  <si>
    <t>Tenakee Springs</t>
  </si>
  <si>
    <t>99841</t>
  </si>
  <si>
    <t>9077362248</t>
  </si>
  <si>
    <t>Tok Community Library</t>
  </si>
  <si>
    <t>P. O. Box 222</t>
  </si>
  <si>
    <t>Tok</t>
  </si>
  <si>
    <t>99780</t>
  </si>
  <si>
    <t>9078835623</t>
  </si>
  <si>
    <t>Ticasuk Library</t>
  </si>
  <si>
    <t>P. O. Box 28</t>
  </si>
  <si>
    <t>Unalakleet</t>
  </si>
  <si>
    <t>99684</t>
  </si>
  <si>
    <t>9076243053</t>
  </si>
  <si>
    <t>Valdez Consortium Library</t>
  </si>
  <si>
    <t>P. O. Box 609</t>
  </si>
  <si>
    <t>Valdez</t>
  </si>
  <si>
    <t>99686</t>
  </si>
  <si>
    <t>9078354632</t>
  </si>
  <si>
    <t>Wasilla Public Library</t>
  </si>
  <si>
    <t>391 N. Main</t>
  </si>
  <si>
    <t>Wasilla</t>
  </si>
  <si>
    <t>99687</t>
  </si>
  <si>
    <t>9073765913</t>
  </si>
  <si>
    <t>Whittier Public Library</t>
  </si>
  <si>
    <t>P. O. Box 749</t>
  </si>
  <si>
    <t>Whittier</t>
  </si>
  <si>
    <t>99693</t>
  </si>
  <si>
    <t>9074722327</t>
  </si>
  <si>
    <t>Willow Public Library</t>
  </si>
  <si>
    <t>Willow</t>
  </si>
  <si>
    <t>99688</t>
  </si>
  <si>
    <t>9074956424</t>
  </si>
  <si>
    <t>Irene Ingle Public Library</t>
  </si>
  <si>
    <t>P. O. Box 679</t>
  </si>
  <si>
    <t>Wrangell</t>
  </si>
  <si>
    <t>99929</t>
  </si>
  <si>
    <t>9078743535</t>
  </si>
  <si>
    <t>Akiak School Community Library</t>
  </si>
  <si>
    <t>P. O. Box 52227</t>
  </si>
  <si>
    <t>Akiak</t>
  </si>
  <si>
    <t>99552</t>
  </si>
  <si>
    <t>9077657325</t>
  </si>
  <si>
    <t>Kenny Lake Public Library</t>
  </si>
  <si>
    <t>HC 60 Box 223</t>
  </si>
  <si>
    <t>99573</t>
  </si>
  <si>
    <t>9078223015</t>
  </si>
  <si>
    <t>Koyuk Public Library</t>
  </si>
  <si>
    <t>P. O. Box 69</t>
  </si>
  <si>
    <t>Koyuk</t>
  </si>
  <si>
    <t>99753</t>
  </si>
  <si>
    <t>9079633971</t>
  </si>
  <si>
    <t>Pilot Station Public Library</t>
  </si>
  <si>
    <t>P. O. Box 5130</t>
  </si>
  <si>
    <t>Pilot Station</t>
  </si>
  <si>
    <t>99650</t>
  </si>
  <si>
    <t>9075493211</t>
  </si>
  <si>
    <t>P. O. Box 115</t>
  </si>
  <si>
    <t>Tuluksak</t>
  </si>
  <si>
    <t>99679</t>
  </si>
  <si>
    <t>9076956989</t>
  </si>
  <si>
    <t>Naqiaksrat Library</t>
  </si>
  <si>
    <t>P. O. Box 66</t>
  </si>
  <si>
    <t>White Mountain</t>
  </si>
  <si>
    <t>99784</t>
  </si>
  <si>
    <t>9076383741</t>
  </si>
  <si>
    <t>Tuzzy Higbee Consortium Library</t>
  </si>
  <si>
    <t>P.O. Box 69</t>
  </si>
  <si>
    <t>Barrow</t>
  </si>
  <si>
    <t>99723</t>
  </si>
  <si>
    <t>9078520246</t>
  </si>
  <si>
    <t>P. O. Box 100</t>
  </si>
  <si>
    <t>Akiachak</t>
  </si>
  <si>
    <t>99551</t>
  </si>
  <si>
    <t>9078254812</t>
  </si>
  <si>
    <t>P. O. Box 8013</t>
  </si>
  <si>
    <t>Chenega Bay</t>
  </si>
  <si>
    <t>9075735119</t>
  </si>
  <si>
    <t>Esther Greenwald Library</t>
  </si>
  <si>
    <t>P. O. Box 157</t>
  </si>
  <si>
    <t>Hoonah</t>
  </si>
  <si>
    <t>99829</t>
  </si>
  <si>
    <t>9079453611</t>
  </si>
  <si>
    <t>Moose Pass Public Library</t>
  </si>
  <si>
    <t>Moose Pass</t>
  </si>
  <si>
    <t>99631</t>
  </si>
  <si>
    <t>9072883111</t>
  </si>
  <si>
    <t>Nikolai Public Library</t>
  </si>
  <si>
    <t>P. O. Box 25</t>
  </si>
  <si>
    <t>Nikolai</t>
  </si>
  <si>
    <t>99691</t>
  </si>
  <si>
    <t>9072932113</t>
  </si>
  <si>
    <t>Sand Point</t>
  </si>
  <si>
    <t>99661</t>
  </si>
  <si>
    <t>9073832393</t>
  </si>
  <si>
    <t>Egegik Village Library</t>
  </si>
  <si>
    <t>Egegik</t>
  </si>
  <si>
    <t>99579</t>
  </si>
  <si>
    <t>9072332211</t>
  </si>
  <si>
    <t>Trapper Creek Library</t>
  </si>
  <si>
    <t>P. O. Box 13388</t>
  </si>
  <si>
    <t>Trapper Creek</t>
  </si>
  <si>
    <t>99683</t>
  </si>
  <si>
    <t>9077331546</t>
  </si>
  <si>
    <t>P. O. Box 210</t>
  </si>
  <si>
    <t>Holy Cross</t>
  </si>
  <si>
    <t>99602</t>
  </si>
  <si>
    <t>9074767131</t>
  </si>
  <si>
    <t>Tatitlek School Community Library</t>
  </si>
  <si>
    <t>P. O. Box 167</t>
  </si>
  <si>
    <t>Tatitlek</t>
  </si>
  <si>
    <t>99677</t>
  </si>
  <si>
    <t>9073252252</t>
  </si>
  <si>
    <t>Anvik Community Library</t>
  </si>
  <si>
    <t>P.O. Box 50</t>
  </si>
  <si>
    <t>Anvik</t>
  </si>
  <si>
    <t>99558</t>
  </si>
  <si>
    <t>9076636328</t>
  </si>
  <si>
    <t>FY1993 City</t>
  </si>
  <si>
    <t>FY1993 ZIP Code</t>
  </si>
  <si>
    <t>FY1993 Telephone</t>
  </si>
  <si>
    <t>FY1993 Population</t>
  </si>
  <si>
    <t>FY1993 Librarians with MLS</t>
  </si>
  <si>
    <t>FY1993 All Employees with Title of Librarian</t>
  </si>
  <si>
    <t>FY1993 All Other Paid Employees</t>
  </si>
  <si>
    <t>FY1993 Total Employees</t>
  </si>
  <si>
    <t>FY1993 Total Local Government Income</t>
  </si>
  <si>
    <t>FY1993 Total State Government Income</t>
  </si>
  <si>
    <t>FY1993 Total Federal Government Income</t>
  </si>
  <si>
    <t>FY1993 Total All Other Income</t>
  </si>
  <si>
    <t>FY1993 Total Operating Income</t>
  </si>
  <si>
    <t>FY1993 Salaries and Wages</t>
  </si>
  <si>
    <t>FY1993 Benefits</t>
  </si>
  <si>
    <t>FY1993 Total Collection Expenditures</t>
  </si>
  <si>
    <t>FY1993 Total Other  Expenditures</t>
  </si>
  <si>
    <t>FY1993 Total Operating  Expenditures</t>
  </si>
  <si>
    <t>FY1993 Capital Outlay</t>
  </si>
  <si>
    <t>FY1993 Total Books &amp; Serials Volumes</t>
  </si>
  <si>
    <t xml:space="preserve">FY1993 Total Audio Material Volumes </t>
  </si>
  <si>
    <t xml:space="preserve">FY1993 Total Video Material Volumes </t>
  </si>
  <si>
    <t>FY1993 Total Subscription Titles</t>
  </si>
  <si>
    <t>FY1993 Annual Attendance in Library</t>
  </si>
  <si>
    <t>FY1993 Annual Reference Questions</t>
  </si>
  <si>
    <t>FY1993 Juvenile Total Circulation</t>
  </si>
  <si>
    <t>FY1993 Adult Total Circulation</t>
  </si>
  <si>
    <t>FY1993 Total Circulation</t>
  </si>
  <si>
    <t>FY1993 ILLs Received</t>
  </si>
  <si>
    <t>FY1993 Address</t>
  </si>
  <si>
    <t>Akiachak School/Community Library</t>
  </si>
  <si>
    <t>Cantwell School/Community Library</t>
  </si>
  <si>
    <t>Chenega Bay School/Community Library</t>
  </si>
  <si>
    <t>Sand Point School/Community Library</t>
  </si>
  <si>
    <t>Tuluksak School/Community Library</t>
  </si>
  <si>
    <t>Cooper Landing Community Library</t>
  </si>
  <si>
    <t>Fairbanks North Star Borough Public Library</t>
  </si>
  <si>
    <t>Holy Cross School/Community Library</t>
  </si>
  <si>
    <t>St. Paul Community/School Library</t>
  </si>
  <si>
    <t>General Delivery</t>
  </si>
  <si>
    <t>A. Holmes Johnson Memorial Library</t>
  </si>
  <si>
    <t>McGrath Community Library</t>
  </si>
  <si>
    <t>McGrath</t>
  </si>
  <si>
    <t>Kenny Lake</t>
  </si>
  <si>
    <t>Regional Services</t>
  </si>
  <si>
    <t>FY1993 ILLs Lent</t>
  </si>
  <si>
    <t>FY1993 All Other Circulation</t>
  </si>
  <si>
    <t>FY1993 Circulations Per Capita</t>
  </si>
  <si>
    <t>FY1993 Books &amp; Serials Volumes Added</t>
  </si>
  <si>
    <t>FY1993 Volumes Per Capita</t>
  </si>
  <si>
    <t>FY1993 Operating  Expenditures Per Capita</t>
  </si>
  <si>
    <t>FY1993 Collection Expenditures Per Capita</t>
  </si>
  <si>
    <t>FY1993 Expenditures on Books</t>
  </si>
  <si>
    <t>FY1993 Expenditures on Subscriptions</t>
  </si>
  <si>
    <t>FY1993 Expenditures on Audiovisuals</t>
  </si>
  <si>
    <t xml:space="preserve">FY1993 Expenditures on Other Materials </t>
  </si>
  <si>
    <t>FY1993 Patrons Per Staff</t>
  </si>
  <si>
    <t>FY1993 Number of Volunteers</t>
  </si>
  <si>
    <t>FY1993 Annual Volunteer Hours</t>
  </si>
  <si>
    <t>FY1993 Type of Library Board</t>
  </si>
  <si>
    <t>FY1993 Hours Open Per Week</t>
  </si>
  <si>
    <t>FY1993 Total Hours Open Per Year</t>
  </si>
  <si>
    <t>FY1993 Annual Programs</t>
  </si>
  <si>
    <t>Advisory</t>
  </si>
  <si>
    <t>None</t>
  </si>
  <si>
    <t>Policy</t>
  </si>
  <si>
    <t>Both</t>
  </si>
  <si>
    <t>Total</t>
  </si>
  <si>
    <t>FY1993 Library Name</t>
  </si>
  <si>
    <t>Alaska Public Library Statistics</t>
  </si>
  <si>
    <t>End of Row</t>
  </si>
  <si>
    <t>FY1993 Total Collection Expenditures2</t>
  </si>
  <si>
    <t>End of Docment</t>
  </si>
  <si>
    <t>(empty)</t>
  </si>
  <si>
    <t>This spreadsheet contains annual report data collected from public libraries in Alaska. This data was submitted for fiscal year 1993 (July 1, 1982-June 30, 1983); however, libraries which adhere to a calendar year financial schedule will submit data for the calendar year 1992 (January 1, 1992-December 31, 1992). Please review the Alaska State Library's Alaska Public Library Statistics webpage for additional details. Link is available in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</si>
</sst>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 tint="-0.14996795556505021"/>
      <name val="Tahoma"/>
      <family val="2"/>
    </font>
    <font>
      <sz val="11"/>
      <color theme="0" tint="-0.14996795556505021"/>
      <name val="Calibri"/>
      <family val="2"/>
      <scheme val="minor"/>
    </font>
    <font>
      <sz val="11"/>
      <color theme="0" tint="-0.1499679555650502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  <xf numFmtId="164" fontId="0" fillId="0" borderId="1" xfId="0" applyNumberFormat="1" applyFill="1" applyBorder="1"/>
    <xf numFmtId="165" fontId="0" fillId="0" borderId="1" xfId="0" applyNumberFormat="1" applyBorder="1"/>
    <xf numFmtId="2" fontId="1" fillId="0" borderId="1" xfId="2" applyNumberFormat="1" applyFont="1" applyFill="1" applyBorder="1" applyAlignment="1">
      <alignment horizontal="right" wrapText="1"/>
    </xf>
    <xf numFmtId="3" fontId="1" fillId="0" borderId="1" xfId="2" applyNumberFormat="1" applyFont="1" applyFill="1" applyBorder="1" applyAlignment="1">
      <alignment horizontal="right" wrapText="1"/>
    </xf>
    <xf numFmtId="1" fontId="1" fillId="0" borderId="1" xfId="2" applyNumberFormat="1" applyFont="1" applyFill="1" applyBorder="1" applyAlignment="1">
      <alignment horizontal="right" wrapText="1"/>
    </xf>
    <xf numFmtId="1" fontId="0" fillId="0" borderId="1" xfId="0" applyNumberFormat="1" applyBorder="1"/>
    <xf numFmtId="2" fontId="1" fillId="0" borderId="1" xfId="2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/>
    <xf numFmtId="4" fontId="1" fillId="0" borderId="1" xfId="2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 applyAlignment="1">
      <alignment horizontal="right" wrapText="1"/>
    </xf>
    <xf numFmtId="164" fontId="1" fillId="0" borderId="1" xfId="2" applyNumberFormat="1" applyFont="1" applyFill="1" applyBorder="1"/>
    <xf numFmtId="165" fontId="1" fillId="0" borderId="1" xfId="2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 applyAlignment="1">
      <alignment horizontal="right"/>
    </xf>
    <xf numFmtId="3" fontId="0" fillId="0" borderId="3" xfId="0" applyNumberFormat="1" applyBorder="1"/>
    <xf numFmtId="164" fontId="0" fillId="0" borderId="3" xfId="0" applyNumberFormat="1" applyFill="1" applyBorder="1"/>
    <xf numFmtId="164" fontId="0" fillId="0" borderId="3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1" fontId="0" fillId="0" borderId="3" xfId="0" applyNumberFormat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8" fillId="0" borderId="0" xfId="3" applyFont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1" fillId="0" borderId="6" xfId="2" applyFont="1" applyFill="1" applyBorder="1" applyAlignment="1">
      <alignment wrapText="1"/>
    </xf>
    <xf numFmtId="3" fontId="1" fillId="0" borderId="4" xfId="2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2" xfId="0" applyFont="1" applyFill="1" applyBorder="1"/>
    <xf numFmtId="3" fontId="5" fillId="0" borderId="2" xfId="0" applyNumberFormat="1" applyFont="1" applyFill="1" applyBorder="1"/>
    <xf numFmtId="3" fontId="1" fillId="0" borderId="2" xfId="2" applyNumberFormat="1" applyFont="1" applyFill="1" applyBorder="1" applyAlignment="1">
      <alignment horizontal="right" wrapText="1"/>
    </xf>
    <xf numFmtId="4" fontId="1" fillId="0" borderId="2" xfId="2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/>
    <xf numFmtId="165" fontId="1" fillId="0" borderId="2" xfId="2" applyNumberFormat="1" applyFont="1" applyFill="1" applyBorder="1" applyAlignment="1">
      <alignment horizontal="right" wrapText="1"/>
    </xf>
    <xf numFmtId="0" fontId="1" fillId="0" borderId="8" xfId="0" applyNumberFormat="1" applyFont="1" applyFill="1" applyBorder="1" applyAlignment="1" applyProtection="1">
      <alignment wrapText="1"/>
    </xf>
    <xf numFmtId="3" fontId="1" fillId="0" borderId="2" xfId="0" applyNumberFormat="1" applyFont="1" applyFill="1" applyBorder="1" applyAlignment="1" applyProtection="1">
      <alignment horizontal="right" wrapText="1"/>
    </xf>
    <xf numFmtId="0" fontId="10" fillId="0" borderId="1" xfId="0" applyFont="1" applyBorder="1" applyAlignment="1">
      <alignment horizontal="right" wrapText="1"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1" fontId="10" fillId="0" borderId="1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3" fontId="11" fillId="0" borderId="1" xfId="2" applyNumberFormat="1" applyFont="1" applyFill="1" applyBorder="1" applyAlignment="1">
      <alignment horizontal="right" wrapText="1"/>
    </xf>
    <xf numFmtId="164" fontId="11" fillId="0" borderId="1" xfId="2" applyNumberFormat="1" applyFont="1" applyFill="1" applyBorder="1"/>
    <xf numFmtId="164" fontId="11" fillId="0" borderId="1" xfId="2" applyNumberFormat="1" applyFont="1" applyFill="1" applyBorder="1" applyAlignment="1">
      <alignment horizontal="right" wrapText="1"/>
    </xf>
    <xf numFmtId="2" fontId="11" fillId="0" borderId="1" xfId="2" applyNumberFormat="1" applyFont="1" applyFill="1" applyBorder="1" applyAlignment="1">
      <alignment horizontal="right" wrapText="1"/>
    </xf>
    <xf numFmtId="3" fontId="11" fillId="0" borderId="4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/>
    <xf numFmtId="164" fontId="11" fillId="0" borderId="1" xfId="0" applyNumberFormat="1" applyFont="1" applyFill="1" applyBorder="1"/>
    <xf numFmtId="4" fontId="11" fillId="0" borderId="1" xfId="2" applyNumberFormat="1" applyFont="1" applyFill="1" applyBorder="1" applyAlignment="1">
      <alignment horizontal="right" wrapText="1"/>
    </xf>
    <xf numFmtId="1" fontId="11" fillId="0" borderId="1" xfId="2" applyNumberFormat="1" applyFont="1" applyFill="1" applyBorder="1" applyAlignment="1">
      <alignment horizontal="right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right"/>
    </xf>
    <xf numFmtId="3" fontId="11" fillId="0" borderId="2" xfId="0" applyNumberFormat="1" applyFont="1" applyFill="1" applyBorder="1"/>
    <xf numFmtId="4" fontId="11" fillId="0" borderId="2" xfId="2" applyNumberFormat="1" applyFont="1" applyFill="1" applyBorder="1" applyAlignment="1">
      <alignment horizontal="right" wrapText="1"/>
    </xf>
    <xf numFmtId="164" fontId="11" fillId="0" borderId="2" xfId="0" applyNumberFormat="1" applyFont="1" applyFill="1" applyBorder="1"/>
    <xf numFmtId="2" fontId="11" fillId="0" borderId="2" xfId="0" applyNumberFormat="1" applyFont="1" applyFill="1" applyBorder="1"/>
    <xf numFmtId="3" fontId="11" fillId="0" borderId="2" xfId="2" applyNumberFormat="1" applyFont="1" applyFill="1" applyBorder="1" applyAlignment="1">
      <alignment horizontal="right" wrapText="1"/>
    </xf>
    <xf numFmtId="1" fontId="11" fillId="0" borderId="2" xfId="0" applyNumberFormat="1" applyFont="1" applyFill="1" applyBorder="1"/>
    <xf numFmtId="3" fontId="11" fillId="0" borderId="9" xfId="0" applyNumberFormat="1" applyFont="1" applyFill="1" applyBorder="1"/>
    <xf numFmtId="0" fontId="11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>
      <alignment horizontal="right" wrapText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right"/>
    </xf>
    <xf numFmtId="3" fontId="10" fillId="0" borderId="2" xfId="0" applyNumberFormat="1" applyFont="1" applyFill="1" applyBorder="1"/>
    <xf numFmtId="4" fontId="10" fillId="0" borderId="2" xfId="0" applyNumberFormat="1" applyFont="1" applyFill="1" applyBorder="1"/>
    <xf numFmtId="164" fontId="10" fillId="0" borderId="2" xfId="0" applyNumberFormat="1" applyFont="1" applyFill="1" applyBorder="1"/>
    <xf numFmtId="165" fontId="10" fillId="0" borderId="2" xfId="0" applyNumberFormat="1" applyFont="1" applyFill="1" applyBorder="1"/>
    <xf numFmtId="2" fontId="10" fillId="0" borderId="2" xfId="0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AX90" totalsRowCount="1" headerRowDxfId="104" dataDxfId="102" headerRowBorderDxfId="103" tableBorderDxfId="101" totalsRowBorderDxfId="100" headerRowCellStyle="Comma" dataCellStyle="Normal_Sheet1">
  <autoFilter ref="A3:AX89"/>
  <tableColumns count="50">
    <tableColumn id="1" name="FY1993 Library Name" totalsRowLabel="Total" dataDxfId="99" totalsRowDxfId="98" dataCellStyle="Normal_Sheet1"/>
    <tableColumn id="2" name="FY1993 Address" totalsRowLabel="(empty)" dataDxfId="97" totalsRowDxfId="96" dataCellStyle="Normal_Sheet1"/>
    <tableColumn id="3" name="FY1993 City" totalsRowLabel="(empty)" dataDxfId="95" totalsRowDxfId="94" dataCellStyle="Normal_Sheet1"/>
    <tableColumn id="4" name="FY1993 ZIP Code" totalsRowLabel="(empty)" dataDxfId="93" totalsRowDxfId="92" dataCellStyle="Normal_Sheet1"/>
    <tableColumn id="5" name="FY1993 Telephone" totalsRowLabel="(empty)" dataDxfId="91" totalsRowDxfId="90" dataCellStyle="Normal_Sheet1"/>
    <tableColumn id="6" name="FY1993 Population" totalsRowFunction="sum" dataDxfId="89" totalsRowDxfId="88" dataCellStyle="Normal_Sheet1"/>
    <tableColumn id="7" name="FY1993 Adult Total Circulation" totalsRowFunction="sum" dataDxfId="87" totalsRowDxfId="86" dataCellStyle="Normal_Sheet1"/>
    <tableColumn id="8" name="FY1993 Juvenile Total Circulation" totalsRowFunction="sum" dataDxfId="85" totalsRowDxfId="84" dataCellStyle="Normal_Sheet1"/>
    <tableColumn id="9" name="FY1993 All Other Circulation" totalsRowFunction="sum" dataDxfId="83" totalsRowDxfId="82"/>
    <tableColumn id="10" name="FY1993 Total Circulation" totalsRowFunction="sum" dataDxfId="81" totalsRowDxfId="80" dataCellStyle="Normal_Sheet1"/>
    <tableColumn id="11" name="FY1993 Circulations Per Capita" totalsRowFunction="sum" dataDxfId="79" totalsRowDxfId="78" dataCellStyle="Normal_Sheet1"/>
    <tableColumn id="12" name="FY1993 ILLs Lent" totalsRowFunction="sum" dataDxfId="77" totalsRowDxfId="76" dataCellStyle="Normal_Sheet1"/>
    <tableColumn id="13" name="FY1993 ILLs Received" totalsRowFunction="sum" dataDxfId="75" totalsRowDxfId="74" dataCellStyle="Normal_Sheet1"/>
    <tableColumn id="14" name="FY1993 Books &amp; Serials Volumes Added" totalsRowFunction="sum" dataDxfId="73" totalsRowDxfId="72" dataCellStyle="Normal_Sheet1"/>
    <tableColumn id="15" name="FY1993 Total Books &amp; Serials Volumes" totalsRowFunction="sum" dataDxfId="71" totalsRowDxfId="70" dataCellStyle="Normal_Sheet1"/>
    <tableColumn id="16" name="FY1993 Volumes Per Capita" totalsRowFunction="sum" dataDxfId="69" totalsRowDxfId="68" dataCellStyle="Normal_Sheet1"/>
    <tableColumn id="17" name="FY1993 Total Audio Material Volumes " totalsRowFunction="sum" dataDxfId="67" totalsRowDxfId="66" dataCellStyle="Normal_Sheet1"/>
    <tableColumn id="18" name="FY1993 Total Video Material Volumes " totalsRowFunction="sum" dataDxfId="65" totalsRowDxfId="64" dataCellStyle="Normal_Sheet1"/>
    <tableColumn id="19" name="FY1993 Total Subscription Titles" totalsRowFunction="sum" dataDxfId="63" totalsRowDxfId="62" dataCellStyle="Normal_Sheet1"/>
    <tableColumn id="20" name="FY1993 Total Local Government Income" totalsRowFunction="sum" dataDxfId="61" totalsRowDxfId="60" dataCellStyle="Normal_Sheet1"/>
    <tableColumn id="21" name="FY1993 Total State Government Income" totalsRowFunction="sum" dataDxfId="59" totalsRowDxfId="58" dataCellStyle="Normal_Sheet1"/>
    <tableColumn id="22" name="FY1993 Total Federal Government Income" totalsRowFunction="sum" dataDxfId="57" totalsRowDxfId="56" dataCellStyle="Normal_Sheet1"/>
    <tableColumn id="23" name="FY1993 Total All Other Income" totalsRowFunction="sum" dataDxfId="55" totalsRowDxfId="54" dataCellStyle="Normal_Sheet1"/>
    <tableColumn id="24" name="FY1993 Total Operating Income" totalsRowFunction="sum" dataDxfId="53" totalsRowDxfId="52" dataCellStyle="Normal_Sheet1"/>
    <tableColumn id="25" name="FY1993 Salaries and Wages" totalsRowFunction="sum" dataDxfId="51" totalsRowDxfId="50" dataCellStyle="Normal_Sheet1"/>
    <tableColumn id="26" name="FY1993 Benefits" totalsRowFunction="sum" dataDxfId="49" totalsRowDxfId="48" dataCellStyle="Normal_Sheet1"/>
    <tableColumn id="27" name="FY1993 Total Collection Expenditures" totalsRowFunction="sum" dataDxfId="47" totalsRowDxfId="46" dataCellStyle="Normal_Sheet1"/>
    <tableColumn id="28" name="FY1993 Total Other  Expenditures" totalsRowFunction="sum" dataDxfId="45" totalsRowDxfId="44" dataCellStyle="Normal_Sheet1"/>
    <tableColumn id="29" name="FY1993 Total Operating  Expenditures" totalsRowFunction="sum" dataDxfId="43" totalsRowDxfId="42" dataCellStyle="Normal_Sheet1"/>
    <tableColumn id="30" name="FY1993 Operating  Expenditures Per Capita" totalsRowFunction="sum" dataDxfId="41" totalsRowDxfId="40" dataCellStyle="Normal_Sheet1"/>
    <tableColumn id="31" name="FY1993 Capital Outlay" totalsRowFunction="sum" dataDxfId="39" totalsRowDxfId="38" dataCellStyle="Normal_Sheet1"/>
    <tableColumn id="32" name="FY1993 Expenditures on Books" totalsRowFunction="sum" dataDxfId="37" totalsRowDxfId="36" dataCellStyle="Normal_Sheet1"/>
    <tableColumn id="33" name="FY1993 Expenditures on Subscriptions" totalsRowFunction="sum" dataDxfId="35" totalsRowDxfId="34" dataCellStyle="Normal_Sheet1"/>
    <tableColumn id="34" name="FY1993 Expenditures on Audiovisuals" totalsRowFunction="sum" dataDxfId="33" totalsRowDxfId="32" dataCellStyle="Normal_Sheet1"/>
    <tableColumn id="35" name="FY1993 Expenditures on Other Materials " totalsRowFunction="sum" dataDxfId="31" totalsRowDxfId="30" dataCellStyle="Normal_Sheet1"/>
    <tableColumn id="36" name="FY1993 Total Collection Expenditures2" totalsRowFunction="sum" dataDxfId="29" totalsRowDxfId="28" dataCellStyle="Normal_Sheet1"/>
    <tableColumn id="37" name="FY1993 Collection Expenditures Per Capita" totalsRowFunction="sum" dataDxfId="27" totalsRowDxfId="26" dataCellStyle="Normal_Sheet1"/>
    <tableColumn id="38" name="FY1993 Librarians with MLS" totalsRowFunction="sum" dataDxfId="25" totalsRowDxfId="24" dataCellStyle="Normal_Sheet1"/>
    <tableColumn id="39" name="FY1993 All Employees with Title of Librarian" totalsRowFunction="sum" dataDxfId="23" totalsRowDxfId="22" dataCellStyle="Normal_Sheet1"/>
    <tableColumn id="40" name="FY1993 All Other Paid Employees" totalsRowFunction="sum" dataDxfId="21" totalsRowDxfId="20" dataCellStyle="Normal_Sheet1"/>
    <tableColumn id="41" name="FY1993 Total Employees" totalsRowFunction="sum" dataDxfId="19" totalsRowDxfId="18" dataCellStyle="Normal_Sheet1"/>
    <tableColumn id="42" name="FY1993 Patrons Per Staff" totalsRowFunction="sum" dataDxfId="17" totalsRowDxfId="16" dataCellStyle="Normal_Sheet1"/>
    <tableColumn id="43" name="FY1993 Number of Volunteers" totalsRowFunction="sum" dataDxfId="15" totalsRowDxfId="14" dataCellStyle="Normal_Sheet1"/>
    <tableColumn id="44" name="FY1993 Annual Volunteer Hours" totalsRowFunction="sum" dataDxfId="13" totalsRowDxfId="12" dataCellStyle="Normal_Sheet1"/>
    <tableColumn id="45" name="FY1993 Type of Library Board" totalsRowFunction="sum" dataDxfId="11" totalsRowDxfId="10" dataCellStyle="Normal_Sheet1"/>
    <tableColumn id="46" name="FY1993 Hours Open Per Week" totalsRowFunction="sum" dataDxfId="9" totalsRowDxfId="8" dataCellStyle="Normal_Sheet1"/>
    <tableColumn id="47" name="FY1993 Total Hours Open Per Year" totalsRowFunction="sum" dataDxfId="7" totalsRowDxfId="6" dataCellStyle="Normal_Sheet1"/>
    <tableColumn id="48" name="FY1993 Annual Attendance in Library" totalsRowFunction="sum" dataDxfId="5" totalsRowDxfId="4" dataCellStyle="Normal_Sheet1"/>
    <tableColumn id="49" name="FY1993 Annual Reference Questions" totalsRowFunction="sum" dataDxfId="3" totalsRowDxfId="2" dataCellStyle="Normal_Sheet1"/>
    <tableColumn id="50" name="FY1993 Annual Programs" totalsRowFunction="sum" dataDxfId="1" totalsRowDxfId="0" dataCellStyle="Normal_Sheet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Y1993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60"/>
  <sheetViews>
    <sheetView tabSelected="1" workbookViewId="0">
      <pane xSplit="1" topLeftCell="B1" activePane="topRight" state="frozen"/>
      <selection pane="topRight"/>
    </sheetView>
  </sheetViews>
  <sheetFormatPr defaultColWidth="0" defaultRowHeight="14.4" zeroHeight="1" x14ac:dyDescent="0.3"/>
  <cols>
    <col min="1" max="1" width="42" style="1" customWidth="1"/>
    <col min="2" max="2" width="22" style="1" bestFit="1" customWidth="1"/>
    <col min="3" max="3" width="17.109375" style="1" customWidth="1"/>
    <col min="4" max="4" width="17.44140625" style="2" customWidth="1"/>
    <col min="5" max="5" width="19.33203125" style="2" customWidth="1"/>
    <col min="6" max="6" width="19.44140625" style="3" customWidth="1"/>
    <col min="7" max="7" width="29.44140625" style="3" customWidth="1"/>
    <col min="8" max="8" width="32" style="3" customWidth="1"/>
    <col min="9" max="9" width="27.6640625" style="6" customWidth="1"/>
    <col min="10" max="10" width="24.109375" style="3" customWidth="1"/>
    <col min="11" max="11" width="29.5546875" style="3" customWidth="1"/>
    <col min="12" max="12" width="17.109375" style="3" customWidth="1"/>
    <col min="13" max="13" width="21.44140625" style="3" customWidth="1"/>
    <col min="14" max="14" width="37.88671875" style="3" customWidth="1"/>
    <col min="15" max="15" width="36.44140625" style="3" customWidth="1"/>
    <col min="16" max="16" width="27" style="3" customWidth="1"/>
    <col min="17" max="18" width="36.5546875" style="3" customWidth="1"/>
    <col min="19" max="19" width="30.88671875" style="3" customWidth="1"/>
    <col min="20" max="20" width="37.6640625" style="7" customWidth="1"/>
    <col min="21" max="21" width="37.88671875" style="5" customWidth="1"/>
    <col min="22" max="22" width="40" style="5" customWidth="1"/>
    <col min="23" max="23" width="29.5546875" style="5" customWidth="1"/>
    <col min="24" max="24" width="30.44140625" style="5" customWidth="1"/>
    <col min="25" max="25" width="26.6640625" style="7" customWidth="1"/>
    <col min="26" max="26" width="17.109375" style="5" customWidth="1"/>
    <col min="27" max="27" width="35.6640625" style="5" customWidth="1"/>
    <col min="28" max="28" width="32.33203125" style="5" customWidth="1"/>
    <col min="29" max="29" width="36" style="5" customWidth="1"/>
    <col min="30" max="30" width="40.5546875" style="8" customWidth="1"/>
    <col min="31" max="31" width="22.109375" style="5" customWidth="1"/>
    <col min="32" max="32" width="29.88671875" style="7" customWidth="1"/>
    <col min="33" max="33" width="36.44140625" style="5" customWidth="1"/>
    <col min="34" max="34" width="35.88671875" style="5" customWidth="1"/>
    <col min="35" max="35" width="39" style="5" customWidth="1"/>
    <col min="36" max="36" width="36.6640625" style="5" customWidth="1"/>
    <col min="37" max="37" width="40.33203125" style="8" customWidth="1"/>
    <col min="38" max="38" width="26.88671875" style="4" customWidth="1"/>
    <col min="39" max="39" width="41.5546875" style="4" customWidth="1"/>
    <col min="40" max="40" width="32.109375" style="4" customWidth="1"/>
    <col min="41" max="41" width="24.33203125" style="4" customWidth="1"/>
    <col min="42" max="42" width="24.44140625" style="3" customWidth="1"/>
    <col min="43" max="43" width="29.5546875" style="3" customWidth="1"/>
    <col min="44" max="44" width="31" style="3" customWidth="1"/>
    <col min="45" max="45" width="28.33203125" style="4" customWidth="1"/>
    <col min="46" max="46" width="29.33203125" style="12" customWidth="1"/>
    <col min="47" max="47" width="32.88671875" style="3" customWidth="1"/>
    <col min="48" max="48" width="35.33203125" style="3" customWidth="1"/>
    <col min="49" max="49" width="35" style="3" customWidth="1"/>
    <col min="50" max="50" width="24.6640625" style="37" customWidth="1"/>
    <col min="51" max="170" width="0" style="30" hidden="1" customWidth="1"/>
    <col min="171" max="16384" width="9.109375" style="1" hidden="1"/>
  </cols>
  <sheetData>
    <row r="1" spans="1:170" s="45" customFormat="1" ht="132.6" x14ac:dyDescent="0.3">
      <c r="A1" s="41" t="s">
        <v>479</v>
      </c>
      <c r="B1" s="43" t="s">
        <v>475</v>
      </c>
      <c r="C1" s="70" t="s">
        <v>478</v>
      </c>
      <c r="D1" s="70" t="s">
        <v>478</v>
      </c>
      <c r="E1" s="70" t="s">
        <v>478</v>
      </c>
      <c r="F1" s="71" t="s">
        <v>478</v>
      </c>
      <c r="G1" s="71" t="s">
        <v>478</v>
      </c>
      <c r="H1" s="71" t="s">
        <v>478</v>
      </c>
      <c r="I1" s="72" t="s">
        <v>478</v>
      </c>
      <c r="J1" s="71" t="s">
        <v>478</v>
      </c>
      <c r="K1" s="71" t="s">
        <v>478</v>
      </c>
      <c r="L1" s="71" t="s">
        <v>478</v>
      </c>
      <c r="M1" s="71" t="s">
        <v>478</v>
      </c>
      <c r="N1" s="71" t="s">
        <v>478</v>
      </c>
      <c r="O1" s="71" t="s">
        <v>478</v>
      </c>
      <c r="P1" s="71" t="s">
        <v>478</v>
      </c>
      <c r="Q1" s="71" t="s">
        <v>478</v>
      </c>
      <c r="R1" s="71" t="s">
        <v>478</v>
      </c>
      <c r="S1" s="71" t="s">
        <v>478</v>
      </c>
      <c r="T1" s="73" t="s">
        <v>478</v>
      </c>
      <c r="U1" s="74" t="s">
        <v>478</v>
      </c>
      <c r="V1" s="74" t="s">
        <v>478</v>
      </c>
      <c r="W1" s="74" t="s">
        <v>478</v>
      </c>
      <c r="X1" s="74" t="s">
        <v>478</v>
      </c>
      <c r="Y1" s="73" t="s">
        <v>478</v>
      </c>
      <c r="Z1" s="74" t="s">
        <v>478</v>
      </c>
      <c r="AA1" s="74" t="s">
        <v>478</v>
      </c>
      <c r="AB1" s="74" t="s">
        <v>478</v>
      </c>
      <c r="AC1" s="74" t="s">
        <v>478</v>
      </c>
      <c r="AD1" s="75" t="s">
        <v>478</v>
      </c>
      <c r="AE1" s="74" t="s">
        <v>478</v>
      </c>
      <c r="AF1" s="73" t="s">
        <v>478</v>
      </c>
      <c r="AG1" s="74" t="s">
        <v>478</v>
      </c>
      <c r="AH1" s="74" t="s">
        <v>478</v>
      </c>
      <c r="AI1" s="74" t="s">
        <v>478</v>
      </c>
      <c r="AJ1" s="74" t="s">
        <v>478</v>
      </c>
      <c r="AK1" s="75" t="s">
        <v>478</v>
      </c>
      <c r="AL1" s="76" t="s">
        <v>478</v>
      </c>
      <c r="AM1" s="76" t="s">
        <v>478</v>
      </c>
      <c r="AN1" s="76" t="s">
        <v>478</v>
      </c>
      <c r="AO1" s="76" t="s">
        <v>478</v>
      </c>
      <c r="AP1" s="71" t="s">
        <v>478</v>
      </c>
      <c r="AQ1" s="71" t="s">
        <v>478</v>
      </c>
      <c r="AR1" s="71" t="s">
        <v>478</v>
      </c>
      <c r="AS1" s="76" t="s">
        <v>478</v>
      </c>
      <c r="AT1" s="77" t="s">
        <v>478</v>
      </c>
      <c r="AU1" s="71" t="s">
        <v>478</v>
      </c>
      <c r="AV1" s="71" t="s">
        <v>478</v>
      </c>
      <c r="AW1" s="71" t="s">
        <v>478</v>
      </c>
      <c r="AX1" s="78" t="s">
        <v>478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</row>
    <row r="2" spans="1:170" s="45" customFormat="1" x14ac:dyDescent="0.3">
      <c r="A2" s="42" t="s">
        <v>474</v>
      </c>
      <c r="B2" s="43" t="s">
        <v>475</v>
      </c>
      <c r="C2" s="70" t="s">
        <v>478</v>
      </c>
      <c r="D2" s="70" t="s">
        <v>478</v>
      </c>
      <c r="E2" s="70" t="s">
        <v>478</v>
      </c>
      <c r="F2" s="71" t="s">
        <v>478</v>
      </c>
      <c r="G2" s="71" t="s">
        <v>478</v>
      </c>
      <c r="H2" s="71" t="s">
        <v>478</v>
      </c>
      <c r="I2" s="72" t="s">
        <v>478</v>
      </c>
      <c r="J2" s="71" t="s">
        <v>478</v>
      </c>
      <c r="K2" s="71" t="s">
        <v>478</v>
      </c>
      <c r="L2" s="71" t="s">
        <v>478</v>
      </c>
      <c r="M2" s="71" t="s">
        <v>478</v>
      </c>
      <c r="N2" s="71" t="s">
        <v>478</v>
      </c>
      <c r="O2" s="71" t="s">
        <v>478</v>
      </c>
      <c r="P2" s="71" t="s">
        <v>478</v>
      </c>
      <c r="Q2" s="71" t="s">
        <v>478</v>
      </c>
      <c r="R2" s="71" t="s">
        <v>478</v>
      </c>
      <c r="S2" s="71" t="s">
        <v>478</v>
      </c>
      <c r="T2" s="73" t="s">
        <v>478</v>
      </c>
      <c r="U2" s="74" t="s">
        <v>478</v>
      </c>
      <c r="V2" s="74" t="s">
        <v>478</v>
      </c>
      <c r="W2" s="74" t="s">
        <v>478</v>
      </c>
      <c r="X2" s="74" t="s">
        <v>478</v>
      </c>
      <c r="Y2" s="73" t="s">
        <v>478</v>
      </c>
      <c r="Z2" s="74" t="s">
        <v>478</v>
      </c>
      <c r="AA2" s="74" t="s">
        <v>478</v>
      </c>
      <c r="AB2" s="74" t="s">
        <v>478</v>
      </c>
      <c r="AC2" s="74" t="s">
        <v>478</v>
      </c>
      <c r="AD2" s="75" t="s">
        <v>478</v>
      </c>
      <c r="AE2" s="74" t="s">
        <v>478</v>
      </c>
      <c r="AF2" s="73" t="s">
        <v>478</v>
      </c>
      <c r="AG2" s="74" t="s">
        <v>478</v>
      </c>
      <c r="AH2" s="74" t="s">
        <v>478</v>
      </c>
      <c r="AI2" s="74" t="s">
        <v>478</v>
      </c>
      <c r="AJ2" s="74" t="s">
        <v>478</v>
      </c>
      <c r="AK2" s="75" t="s">
        <v>478</v>
      </c>
      <c r="AL2" s="76" t="s">
        <v>478</v>
      </c>
      <c r="AM2" s="76" t="s">
        <v>478</v>
      </c>
      <c r="AN2" s="76" t="s">
        <v>478</v>
      </c>
      <c r="AO2" s="76" t="s">
        <v>478</v>
      </c>
      <c r="AP2" s="71" t="s">
        <v>478</v>
      </c>
      <c r="AQ2" s="71" t="s">
        <v>478</v>
      </c>
      <c r="AR2" s="71" t="s">
        <v>478</v>
      </c>
      <c r="AS2" s="76" t="s">
        <v>478</v>
      </c>
      <c r="AT2" s="77" t="s">
        <v>478</v>
      </c>
      <c r="AU2" s="71" t="s">
        <v>478</v>
      </c>
      <c r="AV2" s="71" t="s">
        <v>478</v>
      </c>
      <c r="AW2" s="71" t="s">
        <v>478</v>
      </c>
      <c r="AX2" s="78" t="s">
        <v>478</v>
      </c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</row>
    <row r="3" spans="1:170" s="45" customFormat="1" x14ac:dyDescent="0.3">
      <c r="A3" s="52" t="s">
        <v>473</v>
      </c>
      <c r="B3" s="53" t="s">
        <v>434</v>
      </c>
      <c r="C3" s="53" t="s">
        <v>405</v>
      </c>
      <c r="D3" s="53" t="s">
        <v>406</v>
      </c>
      <c r="E3" s="53" t="s">
        <v>407</v>
      </c>
      <c r="F3" s="54" t="s">
        <v>408</v>
      </c>
      <c r="G3" s="54" t="s">
        <v>431</v>
      </c>
      <c r="H3" s="54" t="s">
        <v>430</v>
      </c>
      <c r="I3" s="54" t="s">
        <v>451</v>
      </c>
      <c r="J3" s="54" t="s">
        <v>432</v>
      </c>
      <c r="K3" s="54" t="s">
        <v>452</v>
      </c>
      <c r="L3" s="54" t="s">
        <v>450</v>
      </c>
      <c r="M3" s="54" t="s">
        <v>433</v>
      </c>
      <c r="N3" s="54" t="s">
        <v>453</v>
      </c>
      <c r="O3" s="54" t="s">
        <v>424</v>
      </c>
      <c r="P3" s="54" t="s">
        <v>454</v>
      </c>
      <c r="Q3" s="54" t="s">
        <v>425</v>
      </c>
      <c r="R3" s="54" t="s">
        <v>426</v>
      </c>
      <c r="S3" s="54" t="s">
        <v>427</v>
      </c>
      <c r="T3" s="55" t="s">
        <v>413</v>
      </c>
      <c r="U3" s="55" t="s">
        <v>414</v>
      </c>
      <c r="V3" s="55" t="s">
        <v>415</v>
      </c>
      <c r="W3" s="55" t="s">
        <v>416</v>
      </c>
      <c r="X3" s="55" t="s">
        <v>417</v>
      </c>
      <c r="Y3" s="55" t="s">
        <v>418</v>
      </c>
      <c r="Z3" s="55" t="s">
        <v>419</v>
      </c>
      <c r="AA3" s="55" t="s">
        <v>420</v>
      </c>
      <c r="AB3" s="55" t="s">
        <v>421</v>
      </c>
      <c r="AC3" s="55" t="s">
        <v>422</v>
      </c>
      <c r="AD3" s="56" t="s">
        <v>455</v>
      </c>
      <c r="AE3" s="55" t="s">
        <v>423</v>
      </c>
      <c r="AF3" s="55" t="s">
        <v>457</v>
      </c>
      <c r="AG3" s="55" t="s">
        <v>458</v>
      </c>
      <c r="AH3" s="55" t="s">
        <v>459</v>
      </c>
      <c r="AI3" s="55" t="s">
        <v>460</v>
      </c>
      <c r="AJ3" s="55" t="s">
        <v>476</v>
      </c>
      <c r="AK3" s="56" t="s">
        <v>456</v>
      </c>
      <c r="AL3" s="57" t="s">
        <v>409</v>
      </c>
      <c r="AM3" s="57" t="s">
        <v>410</v>
      </c>
      <c r="AN3" s="57" t="s">
        <v>411</v>
      </c>
      <c r="AO3" s="57" t="s">
        <v>412</v>
      </c>
      <c r="AP3" s="58" t="s">
        <v>461</v>
      </c>
      <c r="AQ3" s="58" t="s">
        <v>462</v>
      </c>
      <c r="AR3" s="58" t="s">
        <v>463</v>
      </c>
      <c r="AS3" s="57" t="s">
        <v>464</v>
      </c>
      <c r="AT3" s="59" t="s">
        <v>465</v>
      </c>
      <c r="AU3" s="58" t="s">
        <v>466</v>
      </c>
      <c r="AV3" s="54" t="s">
        <v>428</v>
      </c>
      <c r="AW3" s="54" t="s">
        <v>429</v>
      </c>
      <c r="AX3" s="60" t="s">
        <v>467</v>
      </c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</row>
    <row r="4" spans="1:170" ht="15.9" customHeight="1" x14ac:dyDescent="0.3">
      <c r="A4" s="50" t="s">
        <v>435</v>
      </c>
      <c r="B4" s="39" t="s">
        <v>358</v>
      </c>
      <c r="C4" s="39" t="s">
        <v>359</v>
      </c>
      <c r="D4" s="40" t="s">
        <v>360</v>
      </c>
      <c r="E4" s="40" t="s">
        <v>361</v>
      </c>
      <c r="F4" s="10">
        <v>468</v>
      </c>
      <c r="G4" s="10">
        <v>230</v>
      </c>
      <c r="H4" s="10">
        <v>419</v>
      </c>
      <c r="I4" s="14">
        <v>1849</v>
      </c>
      <c r="J4" s="10">
        <v>2498</v>
      </c>
      <c r="K4" s="15">
        <v>5.3376068376068373</v>
      </c>
      <c r="L4" s="10">
        <v>5</v>
      </c>
      <c r="M4" s="10">
        <v>15</v>
      </c>
      <c r="N4" s="10">
        <v>619</v>
      </c>
      <c r="O4" s="10">
        <v>5122</v>
      </c>
      <c r="P4" s="15">
        <v>10.944444444444445</v>
      </c>
      <c r="Q4" s="10">
        <v>109</v>
      </c>
      <c r="R4" s="10">
        <v>894</v>
      </c>
      <c r="S4" s="10">
        <v>59</v>
      </c>
      <c r="T4" s="16">
        <v>2000</v>
      </c>
      <c r="U4" s="16">
        <v>6446</v>
      </c>
      <c r="V4" s="16">
        <v>3904</v>
      </c>
      <c r="W4" s="16">
        <v>0</v>
      </c>
      <c r="X4" s="16">
        <v>12350</v>
      </c>
      <c r="Y4" s="17">
        <v>3920</v>
      </c>
      <c r="Z4" s="17">
        <v>1835</v>
      </c>
      <c r="AA4" s="16">
        <v>2244</v>
      </c>
      <c r="AB4" s="17">
        <v>447</v>
      </c>
      <c r="AC4" s="16">
        <v>8446</v>
      </c>
      <c r="AD4" s="18">
        <v>18.047008547008549</v>
      </c>
      <c r="AE4" s="81" t="s">
        <v>478</v>
      </c>
      <c r="AF4" s="16">
        <v>737</v>
      </c>
      <c r="AG4" s="16">
        <v>475</v>
      </c>
      <c r="AH4" s="16">
        <v>586</v>
      </c>
      <c r="AI4" s="16">
        <v>446</v>
      </c>
      <c r="AJ4" s="16">
        <v>2244</v>
      </c>
      <c r="AK4" s="18">
        <v>4.7948717948717947</v>
      </c>
      <c r="AL4" s="9">
        <v>0.25</v>
      </c>
      <c r="AM4" s="9">
        <v>0.25</v>
      </c>
      <c r="AN4" s="9">
        <v>1.5</v>
      </c>
      <c r="AO4" s="9">
        <v>1.75</v>
      </c>
      <c r="AP4" s="10">
        <v>267.42857142857144</v>
      </c>
      <c r="AQ4" s="79" t="s">
        <v>478</v>
      </c>
      <c r="AR4" s="79" t="s">
        <v>478</v>
      </c>
      <c r="AS4" s="13" t="s">
        <v>469</v>
      </c>
      <c r="AT4" s="11">
        <v>47</v>
      </c>
      <c r="AU4" s="10">
        <v>2256</v>
      </c>
      <c r="AV4" s="10">
        <v>7139</v>
      </c>
      <c r="AW4" s="10">
        <v>50</v>
      </c>
      <c r="AX4" s="51">
        <v>4</v>
      </c>
    </row>
    <row r="5" spans="1:170" ht="15.9" customHeight="1" x14ac:dyDescent="0.3">
      <c r="A5" s="50" t="s">
        <v>325</v>
      </c>
      <c r="B5" s="39" t="s">
        <v>326</v>
      </c>
      <c r="C5" s="39" t="s">
        <v>327</v>
      </c>
      <c r="D5" s="40" t="s">
        <v>328</v>
      </c>
      <c r="E5" s="40" t="s">
        <v>329</v>
      </c>
      <c r="F5" s="10">
        <v>303</v>
      </c>
      <c r="G5" s="10">
        <v>570</v>
      </c>
      <c r="H5" s="10">
        <v>1062</v>
      </c>
      <c r="I5" s="14">
        <v>1799</v>
      </c>
      <c r="J5" s="10">
        <v>3431</v>
      </c>
      <c r="K5" s="15">
        <v>11.323432343234323</v>
      </c>
      <c r="L5" s="10">
        <v>0</v>
      </c>
      <c r="M5" s="10">
        <v>0</v>
      </c>
      <c r="N5" s="10">
        <v>250</v>
      </c>
      <c r="O5" s="10">
        <v>4000</v>
      </c>
      <c r="P5" s="15">
        <v>13.201320132013201</v>
      </c>
      <c r="Q5" s="10">
        <v>100</v>
      </c>
      <c r="R5" s="10">
        <v>360</v>
      </c>
      <c r="S5" s="10">
        <v>88</v>
      </c>
      <c r="T5" s="16">
        <v>2000</v>
      </c>
      <c r="U5" s="16">
        <v>6446</v>
      </c>
      <c r="V5" s="16">
        <v>3904</v>
      </c>
      <c r="W5" s="16">
        <v>0</v>
      </c>
      <c r="X5" s="16">
        <v>12350</v>
      </c>
      <c r="Y5" s="17">
        <v>5915</v>
      </c>
      <c r="Z5" s="17">
        <v>687</v>
      </c>
      <c r="AA5" s="16">
        <v>1844</v>
      </c>
      <c r="AB5" s="80" t="s">
        <v>478</v>
      </c>
      <c r="AC5" s="16">
        <v>8446</v>
      </c>
      <c r="AD5" s="18">
        <v>27.874587458745875</v>
      </c>
      <c r="AE5" s="81" t="s">
        <v>478</v>
      </c>
      <c r="AF5" s="16">
        <v>535</v>
      </c>
      <c r="AG5" s="16">
        <v>625</v>
      </c>
      <c r="AH5" s="16">
        <v>574</v>
      </c>
      <c r="AI5" s="16">
        <v>110</v>
      </c>
      <c r="AJ5" s="16">
        <v>1844</v>
      </c>
      <c r="AK5" s="18">
        <v>6.0858085808580862</v>
      </c>
      <c r="AL5" s="9">
        <v>0.25</v>
      </c>
      <c r="AM5" s="9">
        <v>0.25</v>
      </c>
      <c r="AN5" s="9">
        <v>1.5</v>
      </c>
      <c r="AO5" s="9">
        <v>1.75</v>
      </c>
      <c r="AP5" s="10">
        <v>173.14285714285714</v>
      </c>
      <c r="AQ5" s="79" t="s">
        <v>478</v>
      </c>
      <c r="AR5" s="79" t="s">
        <v>478</v>
      </c>
      <c r="AS5" s="13" t="s">
        <v>469</v>
      </c>
      <c r="AT5" s="11">
        <v>42</v>
      </c>
      <c r="AU5" s="10">
        <v>2016</v>
      </c>
      <c r="AV5" s="10">
        <v>6570</v>
      </c>
      <c r="AW5" s="10">
        <v>36</v>
      </c>
      <c r="AX5" s="51">
        <v>5</v>
      </c>
    </row>
    <row r="6" spans="1:170" ht="15.9" customHeight="1" x14ac:dyDescent="0.3">
      <c r="A6" s="50" t="s">
        <v>67</v>
      </c>
      <c r="B6" s="39" t="s">
        <v>68</v>
      </c>
      <c r="C6" s="39" t="s">
        <v>69</v>
      </c>
      <c r="D6" s="40" t="s">
        <v>70</v>
      </c>
      <c r="E6" s="40" t="s">
        <v>71</v>
      </c>
      <c r="F6" s="10">
        <v>1362</v>
      </c>
      <c r="G6" s="10">
        <v>507</v>
      </c>
      <c r="H6" s="10">
        <v>2420</v>
      </c>
      <c r="I6" s="14">
        <v>4410</v>
      </c>
      <c r="J6" s="10">
        <v>7337</v>
      </c>
      <c r="K6" s="15">
        <v>5.3869309838472832</v>
      </c>
      <c r="L6" s="10">
        <v>0</v>
      </c>
      <c r="M6" s="10">
        <v>0</v>
      </c>
      <c r="N6" s="10">
        <v>265</v>
      </c>
      <c r="O6" s="10">
        <v>10255</v>
      </c>
      <c r="P6" s="15">
        <v>7.5293685756240825</v>
      </c>
      <c r="Q6" s="10">
        <v>10</v>
      </c>
      <c r="R6" s="10">
        <v>425</v>
      </c>
      <c r="S6" s="10">
        <v>5</v>
      </c>
      <c r="T6" s="81" t="s">
        <v>478</v>
      </c>
      <c r="U6" s="16">
        <v>6808</v>
      </c>
      <c r="V6" s="81" t="s">
        <v>478</v>
      </c>
      <c r="W6" s="16">
        <v>2639</v>
      </c>
      <c r="X6" s="16">
        <v>9447</v>
      </c>
      <c r="Y6" s="17">
        <v>3847</v>
      </c>
      <c r="Z6" s="80" t="s">
        <v>478</v>
      </c>
      <c r="AA6" s="16">
        <v>2220</v>
      </c>
      <c r="AB6" s="17">
        <v>4072</v>
      </c>
      <c r="AC6" s="16">
        <v>10139</v>
      </c>
      <c r="AD6" s="18">
        <v>7.4441997063142438</v>
      </c>
      <c r="AE6" s="81" t="s">
        <v>478</v>
      </c>
      <c r="AF6" s="16">
        <v>1073</v>
      </c>
      <c r="AG6" s="16">
        <v>200</v>
      </c>
      <c r="AH6" s="16">
        <v>947</v>
      </c>
      <c r="AI6" s="81" t="s">
        <v>478</v>
      </c>
      <c r="AJ6" s="16">
        <v>2220</v>
      </c>
      <c r="AK6" s="18">
        <v>1.6299559471365639</v>
      </c>
      <c r="AL6" s="82" t="s">
        <v>478</v>
      </c>
      <c r="AM6" s="9">
        <v>0.25</v>
      </c>
      <c r="AN6" s="82" t="s">
        <v>478</v>
      </c>
      <c r="AO6" s="9">
        <v>0.25</v>
      </c>
      <c r="AP6" s="10">
        <v>5448</v>
      </c>
      <c r="AQ6" s="10">
        <v>21</v>
      </c>
      <c r="AR6" s="10">
        <v>747</v>
      </c>
      <c r="AS6" s="13" t="s">
        <v>468</v>
      </c>
      <c r="AT6" s="11">
        <v>10</v>
      </c>
      <c r="AU6" s="10">
        <v>530</v>
      </c>
      <c r="AV6" s="10">
        <v>2500</v>
      </c>
      <c r="AW6" s="10">
        <v>250</v>
      </c>
      <c r="AX6" s="51">
        <v>1</v>
      </c>
    </row>
    <row r="7" spans="1:170" ht="15.9" customHeight="1" x14ac:dyDescent="0.3">
      <c r="A7" s="50" t="s">
        <v>72</v>
      </c>
      <c r="B7" s="39" t="s">
        <v>73</v>
      </c>
      <c r="C7" s="39" t="s">
        <v>74</v>
      </c>
      <c r="D7" s="40" t="s">
        <v>75</v>
      </c>
      <c r="E7" s="40" t="s">
        <v>76</v>
      </c>
      <c r="F7" s="10">
        <v>242638</v>
      </c>
      <c r="G7" s="10">
        <v>575840</v>
      </c>
      <c r="H7" s="10">
        <v>485055</v>
      </c>
      <c r="I7" s="14">
        <v>202384</v>
      </c>
      <c r="J7" s="10">
        <v>1263279</v>
      </c>
      <c r="K7" s="15">
        <v>5.2064351008498253</v>
      </c>
      <c r="L7" s="10">
        <v>3043</v>
      </c>
      <c r="M7" s="10">
        <v>4444</v>
      </c>
      <c r="N7" s="10">
        <v>14477</v>
      </c>
      <c r="O7" s="10">
        <v>481196</v>
      </c>
      <c r="P7" s="15">
        <v>1.9831848267789876</v>
      </c>
      <c r="Q7" s="10">
        <v>51688</v>
      </c>
      <c r="R7" s="10">
        <v>2961</v>
      </c>
      <c r="S7" s="10">
        <v>1144</v>
      </c>
      <c r="T7" s="16">
        <v>7053233</v>
      </c>
      <c r="U7" s="16">
        <v>77092</v>
      </c>
      <c r="V7" s="16">
        <v>19888</v>
      </c>
      <c r="W7" s="16">
        <v>343251</v>
      </c>
      <c r="X7" s="16">
        <v>7493464</v>
      </c>
      <c r="Y7" s="16">
        <v>3105224</v>
      </c>
      <c r="Z7" s="16">
        <v>1282478</v>
      </c>
      <c r="AA7" s="16">
        <v>748537</v>
      </c>
      <c r="AB7" s="16">
        <v>2357225</v>
      </c>
      <c r="AC7" s="16">
        <v>7493464</v>
      </c>
      <c r="AD7" s="18">
        <v>30.883307643485356</v>
      </c>
      <c r="AE7" s="81" t="s">
        <v>478</v>
      </c>
      <c r="AF7" s="16">
        <v>338140</v>
      </c>
      <c r="AG7" s="16">
        <v>235917</v>
      </c>
      <c r="AH7" s="16">
        <v>10213</v>
      </c>
      <c r="AI7" s="16">
        <v>164267</v>
      </c>
      <c r="AJ7" s="16">
        <v>748537</v>
      </c>
      <c r="AK7" s="18">
        <v>3.0849949307198377</v>
      </c>
      <c r="AL7" s="9">
        <v>32</v>
      </c>
      <c r="AM7" s="9">
        <v>32</v>
      </c>
      <c r="AN7" s="9">
        <v>69.930000000000007</v>
      </c>
      <c r="AO7" s="9">
        <v>101.93</v>
      </c>
      <c r="AP7" s="10">
        <v>2380.4375551849307</v>
      </c>
      <c r="AQ7" s="10">
        <v>1034</v>
      </c>
      <c r="AR7" s="10">
        <v>10642</v>
      </c>
      <c r="AS7" s="13" t="s">
        <v>468</v>
      </c>
      <c r="AT7" s="11">
        <v>72</v>
      </c>
      <c r="AU7" s="10">
        <v>9707</v>
      </c>
      <c r="AV7" s="10">
        <v>554636</v>
      </c>
      <c r="AW7" s="10">
        <v>214132</v>
      </c>
      <c r="AX7" s="51">
        <v>827</v>
      </c>
    </row>
    <row r="8" spans="1:170" ht="15.9" customHeight="1" x14ac:dyDescent="0.3">
      <c r="A8" s="50" t="s">
        <v>77</v>
      </c>
      <c r="B8" s="39" t="s">
        <v>78</v>
      </c>
      <c r="C8" s="39" t="s">
        <v>79</v>
      </c>
      <c r="D8" s="40" t="s">
        <v>80</v>
      </c>
      <c r="E8" s="40" t="s">
        <v>81</v>
      </c>
      <c r="F8" s="10">
        <v>650</v>
      </c>
      <c r="G8" s="10">
        <v>787</v>
      </c>
      <c r="H8" s="10">
        <v>685</v>
      </c>
      <c r="I8" s="14">
        <v>596</v>
      </c>
      <c r="J8" s="10">
        <v>2068</v>
      </c>
      <c r="K8" s="15">
        <v>3.1815384615384614</v>
      </c>
      <c r="L8" s="79" t="s">
        <v>478</v>
      </c>
      <c r="M8" s="10">
        <v>24</v>
      </c>
      <c r="N8" s="10">
        <v>210</v>
      </c>
      <c r="O8" s="10">
        <v>10684</v>
      </c>
      <c r="P8" s="15">
        <v>16.436923076923076</v>
      </c>
      <c r="Q8" s="10">
        <v>440</v>
      </c>
      <c r="R8" s="10">
        <v>530</v>
      </c>
      <c r="S8" s="10">
        <v>12</v>
      </c>
      <c r="T8" s="16">
        <v>3500</v>
      </c>
      <c r="U8" s="16">
        <v>8615</v>
      </c>
      <c r="V8" s="81" t="s">
        <v>478</v>
      </c>
      <c r="W8" s="16">
        <v>1500</v>
      </c>
      <c r="X8" s="16">
        <v>13615</v>
      </c>
      <c r="Y8" s="17">
        <v>5965</v>
      </c>
      <c r="Z8" s="17">
        <v>35</v>
      </c>
      <c r="AA8" s="16">
        <v>4310</v>
      </c>
      <c r="AB8" s="17">
        <v>3305</v>
      </c>
      <c r="AC8" s="16">
        <v>13615</v>
      </c>
      <c r="AD8" s="18">
        <v>20.946153846153845</v>
      </c>
      <c r="AE8" s="81" t="s">
        <v>478</v>
      </c>
      <c r="AF8" s="16">
        <v>2335</v>
      </c>
      <c r="AG8" s="16">
        <v>444</v>
      </c>
      <c r="AH8" s="16">
        <v>1031</v>
      </c>
      <c r="AI8" s="16">
        <v>500</v>
      </c>
      <c r="AJ8" s="16">
        <v>4310</v>
      </c>
      <c r="AK8" s="18">
        <v>6.6307692307692312</v>
      </c>
      <c r="AL8" s="82" t="s">
        <v>478</v>
      </c>
      <c r="AM8" s="9">
        <v>0.25</v>
      </c>
      <c r="AN8" s="9">
        <v>0.25</v>
      </c>
      <c r="AO8" s="9">
        <v>0.5</v>
      </c>
      <c r="AP8" s="10">
        <v>1300</v>
      </c>
      <c r="AQ8" s="10">
        <v>35</v>
      </c>
      <c r="AR8" s="10">
        <v>1208</v>
      </c>
      <c r="AS8" s="13" t="s">
        <v>470</v>
      </c>
      <c r="AT8" s="11">
        <v>10</v>
      </c>
      <c r="AU8" s="10">
        <v>520</v>
      </c>
      <c r="AV8" s="10">
        <v>2568</v>
      </c>
      <c r="AW8" s="10">
        <v>1567</v>
      </c>
      <c r="AX8" s="51">
        <v>9</v>
      </c>
    </row>
    <row r="9" spans="1:170" ht="15.9" customHeight="1" x14ac:dyDescent="0.3">
      <c r="A9" s="50" t="s">
        <v>82</v>
      </c>
      <c r="B9" s="39" t="s">
        <v>83</v>
      </c>
      <c r="C9" s="39" t="s">
        <v>84</v>
      </c>
      <c r="D9" s="40" t="s">
        <v>85</v>
      </c>
      <c r="E9" s="40" t="s">
        <v>86</v>
      </c>
      <c r="F9" s="10">
        <v>551</v>
      </c>
      <c r="G9" s="10">
        <v>604</v>
      </c>
      <c r="H9" s="79" t="s">
        <v>478</v>
      </c>
      <c r="I9" s="14">
        <v>360</v>
      </c>
      <c r="J9" s="10">
        <v>964</v>
      </c>
      <c r="K9" s="15">
        <v>1.7495462794918331</v>
      </c>
      <c r="L9" s="79" t="s">
        <v>478</v>
      </c>
      <c r="M9" s="10">
        <v>13</v>
      </c>
      <c r="N9" s="10">
        <v>32</v>
      </c>
      <c r="O9" s="10">
        <v>2428</v>
      </c>
      <c r="P9" s="15">
        <v>4.4065335753176047</v>
      </c>
      <c r="Q9" s="10">
        <v>94</v>
      </c>
      <c r="R9" s="10">
        <v>232</v>
      </c>
      <c r="S9" s="10">
        <v>15</v>
      </c>
      <c r="T9" s="81" t="s">
        <v>478</v>
      </c>
      <c r="U9" s="16">
        <v>5000</v>
      </c>
      <c r="V9" s="16">
        <v>4002</v>
      </c>
      <c r="W9" s="81" t="s">
        <v>478</v>
      </c>
      <c r="X9" s="16">
        <v>9002</v>
      </c>
      <c r="Y9" s="17">
        <v>1701</v>
      </c>
      <c r="Z9" s="17">
        <v>97</v>
      </c>
      <c r="AA9" s="16">
        <v>1124</v>
      </c>
      <c r="AB9" s="17">
        <v>2079</v>
      </c>
      <c r="AC9" s="16">
        <v>5001</v>
      </c>
      <c r="AD9" s="18">
        <v>9.0762250453720501</v>
      </c>
      <c r="AE9" s="81" t="s">
        <v>478</v>
      </c>
      <c r="AF9" s="16">
        <v>348</v>
      </c>
      <c r="AG9" s="81" t="s">
        <v>478</v>
      </c>
      <c r="AH9" s="16">
        <v>776</v>
      </c>
      <c r="AI9" s="81" t="s">
        <v>478</v>
      </c>
      <c r="AJ9" s="16">
        <v>1124</v>
      </c>
      <c r="AK9" s="18">
        <v>2.0399274047186933</v>
      </c>
      <c r="AL9" s="82" t="s">
        <v>478</v>
      </c>
      <c r="AM9" s="9">
        <v>0.12</v>
      </c>
      <c r="AN9" s="9">
        <v>0.13</v>
      </c>
      <c r="AO9" s="9">
        <v>0.25</v>
      </c>
      <c r="AP9" s="10">
        <v>2204</v>
      </c>
      <c r="AQ9" s="10">
        <v>3</v>
      </c>
      <c r="AR9" s="10">
        <v>150</v>
      </c>
      <c r="AS9" s="13" t="s">
        <v>469</v>
      </c>
      <c r="AT9" s="11">
        <v>10</v>
      </c>
      <c r="AU9" s="10">
        <v>450</v>
      </c>
      <c r="AV9" s="10">
        <v>1000</v>
      </c>
      <c r="AW9" s="79" t="s">
        <v>478</v>
      </c>
      <c r="AX9" s="83" t="s">
        <v>478</v>
      </c>
    </row>
    <row r="10" spans="1:170" ht="15.9" customHeight="1" x14ac:dyDescent="0.3">
      <c r="A10" s="50" t="s">
        <v>400</v>
      </c>
      <c r="B10" s="39" t="s">
        <v>401</v>
      </c>
      <c r="C10" s="39" t="s">
        <v>402</v>
      </c>
      <c r="D10" s="40" t="s">
        <v>403</v>
      </c>
      <c r="E10" s="40" t="s">
        <v>404</v>
      </c>
      <c r="F10" s="10">
        <v>104</v>
      </c>
      <c r="G10" s="10">
        <v>240</v>
      </c>
      <c r="H10" s="10">
        <v>80</v>
      </c>
      <c r="I10" s="14">
        <v>31</v>
      </c>
      <c r="J10" s="10">
        <v>351</v>
      </c>
      <c r="K10" s="15">
        <v>3.375</v>
      </c>
      <c r="L10" s="79" t="s">
        <v>478</v>
      </c>
      <c r="M10" s="79" t="s">
        <v>478</v>
      </c>
      <c r="N10" s="10">
        <v>320</v>
      </c>
      <c r="O10" s="10">
        <v>320</v>
      </c>
      <c r="P10" s="15">
        <v>3.0769230769230771</v>
      </c>
      <c r="Q10" s="79" t="s">
        <v>478</v>
      </c>
      <c r="R10" s="79" t="s">
        <v>478</v>
      </c>
      <c r="S10" s="10">
        <v>19</v>
      </c>
      <c r="T10" s="16">
        <v>5000</v>
      </c>
      <c r="U10" s="16">
        <v>8615</v>
      </c>
      <c r="V10" s="81" t="s">
        <v>478</v>
      </c>
      <c r="W10" s="81" t="s">
        <v>478</v>
      </c>
      <c r="X10" s="16">
        <v>13615</v>
      </c>
      <c r="Y10" s="17">
        <v>1400</v>
      </c>
      <c r="Z10" s="80" t="s">
        <v>478</v>
      </c>
      <c r="AA10" s="16">
        <v>4855</v>
      </c>
      <c r="AB10" s="17">
        <v>7261</v>
      </c>
      <c r="AC10" s="16">
        <v>12116</v>
      </c>
      <c r="AD10" s="18">
        <v>116.5</v>
      </c>
      <c r="AE10" s="81" t="s">
        <v>478</v>
      </c>
      <c r="AF10" s="16">
        <v>4087</v>
      </c>
      <c r="AG10" s="16">
        <v>429</v>
      </c>
      <c r="AH10" s="16">
        <v>250</v>
      </c>
      <c r="AI10" s="16">
        <v>89</v>
      </c>
      <c r="AJ10" s="16">
        <v>4855</v>
      </c>
      <c r="AK10" s="18">
        <v>46.682692307692307</v>
      </c>
      <c r="AL10" s="82" t="s">
        <v>478</v>
      </c>
      <c r="AM10" s="9">
        <v>0.5</v>
      </c>
      <c r="AN10" s="82" t="s">
        <v>478</v>
      </c>
      <c r="AO10" s="9">
        <v>0.5</v>
      </c>
      <c r="AP10" s="10">
        <v>208</v>
      </c>
      <c r="AQ10" s="10">
        <v>6</v>
      </c>
      <c r="AR10" s="79" t="s">
        <v>478</v>
      </c>
      <c r="AS10" s="13" t="s">
        <v>469</v>
      </c>
      <c r="AT10" s="11">
        <v>24</v>
      </c>
      <c r="AU10" s="10">
        <v>1124</v>
      </c>
      <c r="AV10" s="10">
        <v>306</v>
      </c>
      <c r="AW10" s="79" t="s">
        <v>478</v>
      </c>
      <c r="AX10" s="51">
        <v>2</v>
      </c>
    </row>
    <row r="11" spans="1:170" ht="15.9" customHeight="1" x14ac:dyDescent="0.3">
      <c r="A11" s="50" t="s">
        <v>353</v>
      </c>
      <c r="B11" s="39" t="s">
        <v>354</v>
      </c>
      <c r="C11" s="39" t="s">
        <v>355</v>
      </c>
      <c r="D11" s="40" t="s">
        <v>356</v>
      </c>
      <c r="E11" s="40" t="s">
        <v>357</v>
      </c>
      <c r="F11" s="10">
        <v>5183</v>
      </c>
      <c r="G11" s="10">
        <v>3831</v>
      </c>
      <c r="H11" s="10">
        <v>1553</v>
      </c>
      <c r="I11" s="14">
        <v>3417</v>
      </c>
      <c r="J11" s="10">
        <v>8801</v>
      </c>
      <c r="K11" s="15">
        <v>1.6980513216284006</v>
      </c>
      <c r="L11" s="10">
        <v>35</v>
      </c>
      <c r="M11" s="10">
        <v>419</v>
      </c>
      <c r="N11" s="10">
        <v>2907</v>
      </c>
      <c r="O11" s="10">
        <v>24754</v>
      </c>
      <c r="P11" s="15">
        <v>4.7759984564923785</v>
      </c>
      <c r="Q11" s="10">
        <v>154</v>
      </c>
      <c r="R11" s="10">
        <v>489</v>
      </c>
      <c r="S11" s="10">
        <v>195</v>
      </c>
      <c r="T11" s="16">
        <v>294195</v>
      </c>
      <c r="U11" s="16">
        <v>25845</v>
      </c>
      <c r="V11" s="81" t="s">
        <v>478</v>
      </c>
      <c r="W11" s="16">
        <v>680</v>
      </c>
      <c r="X11" s="16">
        <v>320720</v>
      </c>
      <c r="Y11" s="16">
        <v>183750</v>
      </c>
      <c r="Z11" s="16">
        <v>40425</v>
      </c>
      <c r="AA11" s="16">
        <v>49800</v>
      </c>
      <c r="AB11" s="16">
        <v>46745</v>
      </c>
      <c r="AC11" s="16">
        <v>320720</v>
      </c>
      <c r="AD11" s="18">
        <v>61.879220528651359</v>
      </c>
      <c r="AE11" s="81" t="s">
        <v>478</v>
      </c>
      <c r="AF11" s="16">
        <v>31000</v>
      </c>
      <c r="AG11" s="16">
        <v>5800</v>
      </c>
      <c r="AH11" s="16">
        <v>5000</v>
      </c>
      <c r="AI11" s="16">
        <v>8000</v>
      </c>
      <c r="AJ11" s="16">
        <v>49800</v>
      </c>
      <c r="AK11" s="18">
        <v>9.6083349411537711</v>
      </c>
      <c r="AL11" s="9">
        <v>1</v>
      </c>
      <c r="AM11" s="9">
        <v>1</v>
      </c>
      <c r="AN11" s="9">
        <v>3</v>
      </c>
      <c r="AO11" s="9">
        <v>4</v>
      </c>
      <c r="AP11" s="10">
        <v>1295.75</v>
      </c>
      <c r="AQ11" s="79" t="s">
        <v>478</v>
      </c>
      <c r="AR11" s="79" t="s">
        <v>478</v>
      </c>
      <c r="AS11" s="13" t="s">
        <v>468</v>
      </c>
      <c r="AT11" s="11">
        <v>46</v>
      </c>
      <c r="AU11" s="10">
        <v>3252</v>
      </c>
      <c r="AV11" s="10">
        <v>9364</v>
      </c>
      <c r="AW11" s="79" t="s">
        <v>478</v>
      </c>
      <c r="AX11" s="83" t="s">
        <v>478</v>
      </c>
    </row>
    <row r="12" spans="1:170" ht="15.9" customHeight="1" x14ac:dyDescent="0.3">
      <c r="A12" s="50" t="s">
        <v>87</v>
      </c>
      <c r="B12" s="39" t="s">
        <v>88</v>
      </c>
      <c r="C12" s="39" t="s">
        <v>89</v>
      </c>
      <c r="D12" s="40" t="s">
        <v>90</v>
      </c>
      <c r="E12" s="40" t="s">
        <v>91</v>
      </c>
      <c r="F12" s="10">
        <v>5023</v>
      </c>
      <c r="G12" s="10">
        <v>17570</v>
      </c>
      <c r="H12" s="79" t="s">
        <v>478</v>
      </c>
      <c r="I12" s="14">
        <v>3041</v>
      </c>
      <c r="J12" s="10">
        <v>20611</v>
      </c>
      <c r="K12" s="15">
        <v>4.1033247063507865</v>
      </c>
      <c r="L12" s="10">
        <v>167</v>
      </c>
      <c r="M12" s="10">
        <v>275</v>
      </c>
      <c r="N12" s="10">
        <v>1297</v>
      </c>
      <c r="O12" s="10">
        <v>34948</v>
      </c>
      <c r="P12" s="15">
        <v>6.9575950627115271</v>
      </c>
      <c r="Q12" s="10">
        <v>2141</v>
      </c>
      <c r="R12" s="10">
        <v>281</v>
      </c>
      <c r="S12" s="10">
        <v>131</v>
      </c>
      <c r="T12" s="16">
        <v>65300</v>
      </c>
      <c r="U12" s="16">
        <v>19241</v>
      </c>
      <c r="V12" s="81" t="s">
        <v>478</v>
      </c>
      <c r="W12" s="16">
        <v>168938</v>
      </c>
      <c r="X12" s="16">
        <v>253479</v>
      </c>
      <c r="Y12" s="16">
        <v>134474</v>
      </c>
      <c r="Z12" s="16">
        <v>41811</v>
      </c>
      <c r="AA12" s="16">
        <v>34427</v>
      </c>
      <c r="AB12" s="16">
        <v>32138</v>
      </c>
      <c r="AC12" s="16">
        <v>242850</v>
      </c>
      <c r="AD12" s="18">
        <v>48.347601035237908</v>
      </c>
      <c r="AE12" s="81" t="s">
        <v>478</v>
      </c>
      <c r="AF12" s="16">
        <v>24537</v>
      </c>
      <c r="AG12" s="16">
        <v>6038</v>
      </c>
      <c r="AH12" s="16">
        <v>3852</v>
      </c>
      <c r="AI12" s="81" t="s">
        <v>478</v>
      </c>
      <c r="AJ12" s="16">
        <v>34427</v>
      </c>
      <c r="AK12" s="18">
        <v>6.8538721879354965</v>
      </c>
      <c r="AL12" s="9">
        <v>1</v>
      </c>
      <c r="AM12" s="9">
        <v>1</v>
      </c>
      <c r="AN12" s="9">
        <v>2</v>
      </c>
      <c r="AO12" s="9">
        <v>3</v>
      </c>
      <c r="AP12" s="10">
        <v>1674.3333333333333</v>
      </c>
      <c r="AQ12" s="10">
        <v>3</v>
      </c>
      <c r="AR12" s="10">
        <v>250</v>
      </c>
      <c r="AS12" s="13" t="s">
        <v>468</v>
      </c>
      <c r="AT12" s="11">
        <v>65</v>
      </c>
      <c r="AU12" s="10">
        <v>3146</v>
      </c>
      <c r="AV12" s="10">
        <v>26120</v>
      </c>
      <c r="AW12" s="79" t="s">
        <v>478</v>
      </c>
      <c r="AX12" s="51">
        <v>35</v>
      </c>
    </row>
    <row r="13" spans="1:170" ht="15.9" customHeight="1" x14ac:dyDescent="0.3">
      <c r="A13" s="50" t="s">
        <v>92</v>
      </c>
      <c r="B13" s="39" t="s">
        <v>93</v>
      </c>
      <c r="C13" s="39" t="s">
        <v>94</v>
      </c>
      <c r="D13" s="40" t="s">
        <v>95</v>
      </c>
      <c r="E13" s="40" t="s">
        <v>96</v>
      </c>
      <c r="F13" s="10">
        <v>4635</v>
      </c>
      <c r="G13" s="10">
        <v>4604</v>
      </c>
      <c r="H13" s="10">
        <v>18415</v>
      </c>
      <c r="I13" s="14">
        <v>3191</v>
      </c>
      <c r="J13" s="10">
        <v>26210</v>
      </c>
      <c r="K13" s="15">
        <v>5.6548004314994609</v>
      </c>
      <c r="L13" s="10">
        <v>33</v>
      </c>
      <c r="M13" s="10">
        <v>96</v>
      </c>
      <c r="N13" s="10">
        <v>1321</v>
      </c>
      <c r="O13" s="10">
        <v>8894</v>
      </c>
      <c r="P13" s="15">
        <v>1.9188781014023732</v>
      </c>
      <c r="Q13" s="10">
        <v>182</v>
      </c>
      <c r="R13" s="10">
        <v>324</v>
      </c>
      <c r="S13" s="10">
        <v>30</v>
      </c>
      <c r="T13" s="16">
        <v>85582</v>
      </c>
      <c r="U13" s="16">
        <v>8615</v>
      </c>
      <c r="V13" s="81" t="s">
        <v>478</v>
      </c>
      <c r="W13" s="81" t="s">
        <v>478</v>
      </c>
      <c r="X13" s="16">
        <v>94197</v>
      </c>
      <c r="Y13" s="17">
        <v>53583</v>
      </c>
      <c r="Z13" s="17">
        <v>16530</v>
      </c>
      <c r="AA13" s="16">
        <v>13281</v>
      </c>
      <c r="AB13" s="17">
        <v>10803</v>
      </c>
      <c r="AC13" s="16">
        <v>94197</v>
      </c>
      <c r="AD13" s="18">
        <v>20.322977346278318</v>
      </c>
      <c r="AE13" s="81" t="s">
        <v>478</v>
      </c>
      <c r="AF13" s="16">
        <v>11351</v>
      </c>
      <c r="AG13" s="16">
        <v>662</v>
      </c>
      <c r="AH13" s="81" t="s">
        <v>478</v>
      </c>
      <c r="AI13" s="16">
        <v>1268</v>
      </c>
      <c r="AJ13" s="16">
        <v>13281</v>
      </c>
      <c r="AK13" s="18">
        <v>2.8653721682847895</v>
      </c>
      <c r="AL13" s="82" t="s">
        <v>478</v>
      </c>
      <c r="AM13" s="9">
        <v>1</v>
      </c>
      <c r="AN13" s="9">
        <v>0.2</v>
      </c>
      <c r="AO13" s="9">
        <v>1.2</v>
      </c>
      <c r="AP13" s="10">
        <v>3862.5</v>
      </c>
      <c r="AQ13" s="10">
        <v>19</v>
      </c>
      <c r="AR13" s="10">
        <v>525</v>
      </c>
      <c r="AS13" s="13" t="s">
        <v>468</v>
      </c>
      <c r="AT13" s="11">
        <v>37</v>
      </c>
      <c r="AU13" s="10">
        <v>1892</v>
      </c>
      <c r="AV13" s="10">
        <v>14805</v>
      </c>
      <c r="AW13" s="10">
        <v>832</v>
      </c>
      <c r="AX13" s="51">
        <v>86</v>
      </c>
    </row>
    <row r="14" spans="1:170" ht="15.9" customHeight="1" x14ac:dyDescent="0.3">
      <c r="A14" s="50" t="s">
        <v>436</v>
      </c>
      <c r="B14" s="39" t="s">
        <v>97</v>
      </c>
      <c r="C14" s="39" t="s">
        <v>98</v>
      </c>
      <c r="D14" s="40" t="s">
        <v>99</v>
      </c>
      <c r="E14" s="40" t="s">
        <v>100</v>
      </c>
      <c r="F14" s="10">
        <v>147</v>
      </c>
      <c r="G14" s="10">
        <v>5290</v>
      </c>
      <c r="H14" s="10">
        <v>11251</v>
      </c>
      <c r="I14" s="14">
        <v>503</v>
      </c>
      <c r="J14" s="10">
        <v>17044</v>
      </c>
      <c r="K14" s="15">
        <v>115.94557823129252</v>
      </c>
      <c r="L14" s="79" t="s">
        <v>478</v>
      </c>
      <c r="M14" s="10">
        <v>10</v>
      </c>
      <c r="N14" s="10">
        <v>47</v>
      </c>
      <c r="O14" s="10">
        <v>8230</v>
      </c>
      <c r="P14" s="15">
        <v>55.986394557823132</v>
      </c>
      <c r="Q14" s="10">
        <v>101</v>
      </c>
      <c r="R14" s="10">
        <v>78</v>
      </c>
      <c r="S14" s="10">
        <v>28</v>
      </c>
      <c r="T14" s="16">
        <v>112</v>
      </c>
      <c r="U14" s="16">
        <v>5542</v>
      </c>
      <c r="V14" s="81" t="s">
        <v>478</v>
      </c>
      <c r="W14" s="16">
        <v>750</v>
      </c>
      <c r="X14" s="16">
        <v>6404</v>
      </c>
      <c r="Y14" s="17">
        <v>3600</v>
      </c>
      <c r="Z14" s="80" t="s">
        <v>478</v>
      </c>
      <c r="AA14" s="16">
        <v>2312</v>
      </c>
      <c r="AB14" s="17">
        <v>492</v>
      </c>
      <c r="AC14" s="16">
        <v>6404</v>
      </c>
      <c r="AD14" s="18">
        <v>43.564625850340136</v>
      </c>
      <c r="AE14" s="81" t="s">
        <v>478</v>
      </c>
      <c r="AF14" s="16">
        <v>1662</v>
      </c>
      <c r="AG14" s="16">
        <v>550</v>
      </c>
      <c r="AH14" s="16">
        <v>100</v>
      </c>
      <c r="AI14" s="81" t="s">
        <v>478</v>
      </c>
      <c r="AJ14" s="16">
        <v>2312</v>
      </c>
      <c r="AK14" s="18">
        <v>15.727891156462585</v>
      </c>
      <c r="AL14" s="82" t="s">
        <v>478</v>
      </c>
      <c r="AM14" s="9">
        <v>0.25</v>
      </c>
      <c r="AN14" s="82" t="s">
        <v>478</v>
      </c>
      <c r="AO14" s="9">
        <v>0.25</v>
      </c>
      <c r="AP14" s="10">
        <v>588</v>
      </c>
      <c r="AQ14" s="79" t="s">
        <v>478</v>
      </c>
      <c r="AR14" s="79" t="s">
        <v>478</v>
      </c>
      <c r="AS14" s="13" t="s">
        <v>471</v>
      </c>
      <c r="AT14" s="11">
        <v>10</v>
      </c>
      <c r="AU14" s="10">
        <v>510</v>
      </c>
      <c r="AV14" s="10">
        <v>1874</v>
      </c>
      <c r="AW14" s="10">
        <v>563</v>
      </c>
      <c r="AX14" s="51">
        <v>6</v>
      </c>
    </row>
    <row r="15" spans="1:170" ht="15.9" customHeight="1" x14ac:dyDescent="0.3">
      <c r="A15" s="50" t="s">
        <v>437</v>
      </c>
      <c r="B15" s="39" t="s">
        <v>362</v>
      </c>
      <c r="C15" s="39" t="s">
        <v>363</v>
      </c>
      <c r="D15" s="40" t="s">
        <v>123</v>
      </c>
      <c r="E15" s="40" t="s">
        <v>364</v>
      </c>
      <c r="F15" s="10">
        <v>94</v>
      </c>
      <c r="G15" s="10">
        <v>293</v>
      </c>
      <c r="H15" s="10">
        <v>618</v>
      </c>
      <c r="I15" s="14">
        <v>165</v>
      </c>
      <c r="J15" s="10">
        <v>1076</v>
      </c>
      <c r="K15" s="15">
        <v>11.446808510638299</v>
      </c>
      <c r="L15" s="79" t="s">
        <v>478</v>
      </c>
      <c r="M15" s="79" t="s">
        <v>478</v>
      </c>
      <c r="N15" s="10">
        <v>222</v>
      </c>
      <c r="O15" s="10">
        <v>613</v>
      </c>
      <c r="P15" s="15">
        <v>6.5212765957446805</v>
      </c>
      <c r="Q15" s="10">
        <v>20</v>
      </c>
      <c r="R15" s="10">
        <v>27</v>
      </c>
      <c r="S15" s="10">
        <v>6</v>
      </c>
      <c r="T15" s="16">
        <v>2000</v>
      </c>
      <c r="U15" s="16">
        <v>6446</v>
      </c>
      <c r="V15" s="81" t="s">
        <v>478</v>
      </c>
      <c r="W15" s="81" t="s">
        <v>478</v>
      </c>
      <c r="X15" s="16">
        <v>8446</v>
      </c>
      <c r="Y15" s="17">
        <v>2209</v>
      </c>
      <c r="Z15" s="80" t="s">
        <v>478</v>
      </c>
      <c r="AA15" s="16">
        <v>2142</v>
      </c>
      <c r="AB15" s="17">
        <v>4095</v>
      </c>
      <c r="AC15" s="16">
        <v>8446</v>
      </c>
      <c r="AD15" s="18">
        <v>89.851063829787236</v>
      </c>
      <c r="AE15" s="81" t="s">
        <v>478</v>
      </c>
      <c r="AF15" s="16">
        <v>1039</v>
      </c>
      <c r="AG15" s="16">
        <v>89</v>
      </c>
      <c r="AH15" s="16">
        <v>489</v>
      </c>
      <c r="AI15" s="16">
        <v>525</v>
      </c>
      <c r="AJ15" s="16">
        <v>2142</v>
      </c>
      <c r="AK15" s="18">
        <v>22.787234042553191</v>
      </c>
      <c r="AL15" s="82" t="s">
        <v>478</v>
      </c>
      <c r="AM15" s="9">
        <v>0.25</v>
      </c>
      <c r="AN15" s="82" t="s">
        <v>478</v>
      </c>
      <c r="AO15" s="9">
        <v>0.25</v>
      </c>
      <c r="AP15" s="10">
        <v>376</v>
      </c>
      <c r="AQ15" s="10">
        <v>3</v>
      </c>
      <c r="AR15" s="10">
        <v>480</v>
      </c>
      <c r="AS15" s="13" t="s">
        <v>471</v>
      </c>
      <c r="AT15" s="11">
        <v>10</v>
      </c>
      <c r="AU15" s="10">
        <v>480</v>
      </c>
      <c r="AV15" s="10">
        <v>934</v>
      </c>
      <c r="AW15" s="10">
        <v>114</v>
      </c>
      <c r="AX15" s="51">
        <v>9</v>
      </c>
    </row>
    <row r="16" spans="1:170" ht="15.9" customHeight="1" x14ac:dyDescent="0.3">
      <c r="A16" s="50" t="s">
        <v>101</v>
      </c>
      <c r="B16" s="39" t="s">
        <v>102</v>
      </c>
      <c r="C16" s="39" t="s">
        <v>103</v>
      </c>
      <c r="D16" s="40" t="s">
        <v>104</v>
      </c>
      <c r="E16" s="40" t="s">
        <v>105</v>
      </c>
      <c r="F16" s="10">
        <v>241</v>
      </c>
      <c r="G16" s="10">
        <v>600</v>
      </c>
      <c r="H16" s="10">
        <v>900</v>
      </c>
      <c r="I16" s="14">
        <v>2990</v>
      </c>
      <c r="J16" s="10">
        <v>4490</v>
      </c>
      <c r="K16" s="15">
        <v>18.630705394190873</v>
      </c>
      <c r="L16" s="79" t="s">
        <v>478</v>
      </c>
      <c r="M16" s="79" t="s">
        <v>478</v>
      </c>
      <c r="N16" s="10">
        <v>250</v>
      </c>
      <c r="O16" s="10">
        <v>6835</v>
      </c>
      <c r="P16" s="15">
        <v>28.360995850622405</v>
      </c>
      <c r="Q16" s="10">
        <v>50</v>
      </c>
      <c r="R16" s="10">
        <v>259</v>
      </c>
      <c r="S16" s="10">
        <v>22</v>
      </c>
      <c r="T16" s="16">
        <v>3000</v>
      </c>
      <c r="U16" s="16">
        <v>7169</v>
      </c>
      <c r="V16" s="81" t="s">
        <v>478</v>
      </c>
      <c r="W16" s="81" t="s">
        <v>478</v>
      </c>
      <c r="X16" s="16">
        <v>10169</v>
      </c>
      <c r="Y16" s="80" t="s">
        <v>478</v>
      </c>
      <c r="Z16" s="80" t="s">
        <v>478</v>
      </c>
      <c r="AA16" s="16">
        <v>2464</v>
      </c>
      <c r="AB16" s="17">
        <v>7805</v>
      </c>
      <c r="AC16" s="16">
        <v>10269</v>
      </c>
      <c r="AD16" s="18">
        <v>42.609958506224068</v>
      </c>
      <c r="AE16" s="81" t="s">
        <v>478</v>
      </c>
      <c r="AF16" s="16">
        <v>1138</v>
      </c>
      <c r="AG16" s="16">
        <v>265</v>
      </c>
      <c r="AH16" s="16">
        <v>1061</v>
      </c>
      <c r="AI16" s="81" t="s">
        <v>478</v>
      </c>
      <c r="AJ16" s="16">
        <v>2464</v>
      </c>
      <c r="AK16" s="18">
        <v>10.224066390041493</v>
      </c>
      <c r="AL16" s="82" t="s">
        <v>478</v>
      </c>
      <c r="AM16" s="82" t="s">
        <v>478</v>
      </c>
      <c r="AN16" s="82" t="s">
        <v>478</v>
      </c>
      <c r="AO16" s="82" t="s">
        <v>478</v>
      </c>
      <c r="AP16" s="79" t="s">
        <v>478</v>
      </c>
      <c r="AQ16" s="10">
        <v>10</v>
      </c>
      <c r="AR16" s="10">
        <v>520</v>
      </c>
      <c r="AS16" s="13" t="s">
        <v>470</v>
      </c>
      <c r="AT16" s="11">
        <v>10</v>
      </c>
      <c r="AU16" s="10">
        <v>520</v>
      </c>
      <c r="AV16" s="10">
        <v>3400</v>
      </c>
      <c r="AW16" s="10">
        <v>280</v>
      </c>
      <c r="AX16" s="51">
        <v>5</v>
      </c>
    </row>
    <row r="17" spans="1:50" ht="15.9" customHeight="1" x14ac:dyDescent="0.3">
      <c r="A17" s="50" t="s">
        <v>106</v>
      </c>
      <c r="B17" s="39" t="s">
        <v>107</v>
      </c>
      <c r="C17" s="39" t="s">
        <v>108</v>
      </c>
      <c r="D17" s="40" t="s">
        <v>109</v>
      </c>
      <c r="E17" s="40" t="s">
        <v>110</v>
      </c>
      <c r="F17" s="10">
        <v>1500</v>
      </c>
      <c r="G17" s="10">
        <v>5294</v>
      </c>
      <c r="H17" s="10">
        <v>1408</v>
      </c>
      <c r="I17" s="14">
        <v>8008</v>
      </c>
      <c r="J17" s="10">
        <v>14710</v>
      </c>
      <c r="K17" s="15">
        <v>9.8066666666666666</v>
      </c>
      <c r="L17" s="79" t="s">
        <v>478</v>
      </c>
      <c r="M17" s="10">
        <v>8</v>
      </c>
      <c r="N17" s="10">
        <v>138</v>
      </c>
      <c r="O17" s="10">
        <v>10715</v>
      </c>
      <c r="P17" s="15">
        <v>7.1433333333333335</v>
      </c>
      <c r="Q17" s="10">
        <v>290</v>
      </c>
      <c r="R17" s="10">
        <v>817</v>
      </c>
      <c r="S17" s="10">
        <v>6</v>
      </c>
      <c r="T17" s="81" t="s">
        <v>478</v>
      </c>
      <c r="U17" s="16">
        <v>5000</v>
      </c>
      <c r="V17" s="81" t="s">
        <v>478</v>
      </c>
      <c r="W17" s="16">
        <v>551</v>
      </c>
      <c r="X17" s="16">
        <v>5551</v>
      </c>
      <c r="Y17" s="80" t="s">
        <v>478</v>
      </c>
      <c r="Z17" s="80" t="s">
        <v>478</v>
      </c>
      <c r="AA17" s="16">
        <v>2915</v>
      </c>
      <c r="AB17" s="17">
        <v>2093</v>
      </c>
      <c r="AC17" s="16">
        <v>5008</v>
      </c>
      <c r="AD17" s="18">
        <v>3.3386666666666667</v>
      </c>
      <c r="AE17" s="81" t="s">
        <v>478</v>
      </c>
      <c r="AF17" s="16">
        <v>1296</v>
      </c>
      <c r="AG17" s="16">
        <v>118</v>
      </c>
      <c r="AH17" s="16">
        <v>1409</v>
      </c>
      <c r="AI17" s="16">
        <v>92</v>
      </c>
      <c r="AJ17" s="16">
        <v>2915</v>
      </c>
      <c r="AK17" s="18">
        <v>1.9433333333333334</v>
      </c>
      <c r="AL17" s="82" t="s">
        <v>478</v>
      </c>
      <c r="AM17" s="82" t="s">
        <v>478</v>
      </c>
      <c r="AN17" s="82" t="s">
        <v>478</v>
      </c>
      <c r="AO17" s="82" t="s">
        <v>478</v>
      </c>
      <c r="AP17" s="79" t="s">
        <v>478</v>
      </c>
      <c r="AQ17" s="10">
        <v>4</v>
      </c>
      <c r="AR17" s="10">
        <v>1500</v>
      </c>
      <c r="AS17" s="13" t="s">
        <v>468</v>
      </c>
      <c r="AT17" s="11">
        <v>18</v>
      </c>
      <c r="AU17" s="10">
        <v>900</v>
      </c>
      <c r="AV17" s="10">
        <v>4500</v>
      </c>
      <c r="AW17" s="10">
        <v>100</v>
      </c>
      <c r="AX17" s="83" t="s">
        <v>478</v>
      </c>
    </row>
    <row r="18" spans="1:50" ht="15.9" customHeight="1" x14ac:dyDescent="0.3">
      <c r="A18" s="50" t="s">
        <v>111</v>
      </c>
      <c r="B18" s="39" t="s">
        <v>112</v>
      </c>
      <c r="C18" s="39" t="s">
        <v>113</v>
      </c>
      <c r="D18" s="40" t="s">
        <v>114</v>
      </c>
      <c r="E18" s="40" t="s">
        <v>115</v>
      </c>
      <c r="F18" s="10">
        <v>137</v>
      </c>
      <c r="G18" s="10">
        <v>729</v>
      </c>
      <c r="H18" s="10">
        <v>1338</v>
      </c>
      <c r="I18" s="14">
        <v>4988</v>
      </c>
      <c r="J18" s="10">
        <v>7055</v>
      </c>
      <c r="K18" s="15">
        <v>51.496350364963504</v>
      </c>
      <c r="L18" s="79" t="s">
        <v>478</v>
      </c>
      <c r="M18" s="10">
        <v>6</v>
      </c>
      <c r="N18" s="10">
        <v>242</v>
      </c>
      <c r="O18" s="10">
        <v>8105</v>
      </c>
      <c r="P18" s="15">
        <v>59.160583941605836</v>
      </c>
      <c r="Q18" s="10">
        <v>278</v>
      </c>
      <c r="R18" s="10">
        <v>949</v>
      </c>
      <c r="S18" s="10">
        <v>3</v>
      </c>
      <c r="T18" s="16">
        <v>2000</v>
      </c>
      <c r="U18" s="16">
        <v>6446</v>
      </c>
      <c r="V18" s="81" t="s">
        <v>478</v>
      </c>
      <c r="W18" s="81" t="s">
        <v>478</v>
      </c>
      <c r="X18" s="16">
        <v>8446</v>
      </c>
      <c r="Y18" s="80" t="s">
        <v>478</v>
      </c>
      <c r="Z18" s="80" t="s">
        <v>478</v>
      </c>
      <c r="AA18" s="16">
        <v>6118</v>
      </c>
      <c r="AB18" s="17">
        <v>2442</v>
      </c>
      <c r="AC18" s="16">
        <v>8560</v>
      </c>
      <c r="AD18" s="18">
        <v>62.481751824817515</v>
      </c>
      <c r="AE18" s="81" t="s">
        <v>478</v>
      </c>
      <c r="AF18" s="16">
        <v>3579</v>
      </c>
      <c r="AG18" s="16">
        <v>106</v>
      </c>
      <c r="AH18" s="16">
        <v>2433</v>
      </c>
      <c r="AI18" s="81" t="s">
        <v>478</v>
      </c>
      <c r="AJ18" s="16">
        <v>6118</v>
      </c>
      <c r="AK18" s="18">
        <v>44.65693430656934</v>
      </c>
      <c r="AL18" s="82" t="s">
        <v>478</v>
      </c>
      <c r="AM18" s="82" t="s">
        <v>478</v>
      </c>
      <c r="AN18" s="82" t="s">
        <v>478</v>
      </c>
      <c r="AO18" s="82" t="s">
        <v>478</v>
      </c>
      <c r="AP18" s="79" t="s">
        <v>478</v>
      </c>
      <c r="AQ18" s="10">
        <v>12</v>
      </c>
      <c r="AR18" s="10">
        <v>945</v>
      </c>
      <c r="AS18" s="13" t="s">
        <v>470</v>
      </c>
      <c r="AT18" s="11">
        <v>16</v>
      </c>
      <c r="AU18" s="10">
        <v>945</v>
      </c>
      <c r="AV18" s="10">
        <v>2682</v>
      </c>
      <c r="AW18" s="10">
        <v>500</v>
      </c>
      <c r="AX18" s="51">
        <v>4</v>
      </c>
    </row>
    <row r="19" spans="1:50" ht="15.9" customHeight="1" x14ac:dyDescent="0.3">
      <c r="A19" s="50" t="s">
        <v>440</v>
      </c>
      <c r="B19" s="39" t="s">
        <v>116</v>
      </c>
      <c r="C19" s="39" t="s">
        <v>117</v>
      </c>
      <c r="D19" s="40" t="s">
        <v>118</v>
      </c>
      <c r="E19" s="40" t="s">
        <v>119</v>
      </c>
      <c r="F19" s="10">
        <v>558</v>
      </c>
      <c r="G19" s="10">
        <v>1700</v>
      </c>
      <c r="H19" s="10">
        <v>1040</v>
      </c>
      <c r="I19" s="14">
        <v>1923</v>
      </c>
      <c r="J19" s="10">
        <v>4663</v>
      </c>
      <c r="K19" s="15">
        <v>8.3566308243727594</v>
      </c>
      <c r="L19" s="79" t="s">
        <v>478</v>
      </c>
      <c r="M19" s="10">
        <v>21</v>
      </c>
      <c r="N19" s="10">
        <v>238</v>
      </c>
      <c r="O19" s="10">
        <v>3706</v>
      </c>
      <c r="P19" s="15">
        <v>6.6415770609318994</v>
      </c>
      <c r="Q19" s="10">
        <v>583</v>
      </c>
      <c r="R19" s="10">
        <v>256</v>
      </c>
      <c r="S19" s="10">
        <v>10</v>
      </c>
      <c r="T19" s="81" t="s">
        <v>478</v>
      </c>
      <c r="U19" s="16">
        <v>6446</v>
      </c>
      <c r="V19" s="81" t="s">
        <v>478</v>
      </c>
      <c r="W19" s="16">
        <v>3767</v>
      </c>
      <c r="X19" s="16">
        <v>10213</v>
      </c>
      <c r="Y19" s="80" t="s">
        <v>478</v>
      </c>
      <c r="Z19" s="80" t="s">
        <v>478</v>
      </c>
      <c r="AA19" s="16">
        <v>6872</v>
      </c>
      <c r="AB19" s="17">
        <v>2166</v>
      </c>
      <c r="AC19" s="16">
        <v>9038</v>
      </c>
      <c r="AD19" s="18">
        <v>16.197132616487455</v>
      </c>
      <c r="AE19" s="81" t="s">
        <v>478</v>
      </c>
      <c r="AF19" s="16">
        <v>4964</v>
      </c>
      <c r="AG19" s="16">
        <v>218</v>
      </c>
      <c r="AH19" s="16">
        <v>1690</v>
      </c>
      <c r="AI19" s="81" t="s">
        <v>478</v>
      </c>
      <c r="AJ19" s="16">
        <v>6872</v>
      </c>
      <c r="AK19" s="18">
        <v>12.315412186379929</v>
      </c>
      <c r="AL19" s="82" t="s">
        <v>478</v>
      </c>
      <c r="AM19" s="82" t="s">
        <v>478</v>
      </c>
      <c r="AN19" s="82" t="s">
        <v>478</v>
      </c>
      <c r="AO19" s="82" t="s">
        <v>478</v>
      </c>
      <c r="AP19" s="79" t="s">
        <v>478</v>
      </c>
      <c r="AQ19" s="10">
        <v>12</v>
      </c>
      <c r="AR19" s="10">
        <v>540</v>
      </c>
      <c r="AS19" s="13" t="s">
        <v>471</v>
      </c>
      <c r="AT19" s="11">
        <v>20</v>
      </c>
      <c r="AU19" s="10">
        <v>1040</v>
      </c>
      <c r="AV19" s="10">
        <v>2420</v>
      </c>
      <c r="AW19" s="10">
        <v>20</v>
      </c>
      <c r="AX19" s="83" t="s">
        <v>478</v>
      </c>
    </row>
    <row r="20" spans="1:50" ht="15.9" customHeight="1" x14ac:dyDescent="0.3">
      <c r="A20" s="50" t="s">
        <v>120</v>
      </c>
      <c r="B20" s="39" t="s">
        <v>121</v>
      </c>
      <c r="C20" s="39" t="s">
        <v>122</v>
      </c>
      <c r="D20" s="40" t="s">
        <v>123</v>
      </c>
      <c r="E20" s="40" t="s">
        <v>124</v>
      </c>
      <c r="F20" s="10">
        <v>2928</v>
      </c>
      <c r="G20" s="10">
        <v>11080</v>
      </c>
      <c r="H20" s="10">
        <v>12648</v>
      </c>
      <c r="I20" s="14">
        <v>4373</v>
      </c>
      <c r="J20" s="10">
        <v>28101</v>
      </c>
      <c r="K20" s="15">
        <v>9.5973360655737707</v>
      </c>
      <c r="L20" s="79" t="s">
        <v>478</v>
      </c>
      <c r="M20" s="10">
        <v>182</v>
      </c>
      <c r="N20" s="10">
        <v>1003</v>
      </c>
      <c r="O20" s="10">
        <v>21541</v>
      </c>
      <c r="P20" s="15">
        <v>7.3568989071038251</v>
      </c>
      <c r="Q20" s="10">
        <v>1177</v>
      </c>
      <c r="R20" s="10">
        <v>201</v>
      </c>
      <c r="S20" s="10">
        <v>90</v>
      </c>
      <c r="T20" s="16">
        <v>119887</v>
      </c>
      <c r="U20" s="16">
        <v>8615</v>
      </c>
      <c r="V20" s="81" t="s">
        <v>478</v>
      </c>
      <c r="W20" s="16">
        <v>3350</v>
      </c>
      <c r="X20" s="16">
        <v>131852</v>
      </c>
      <c r="Y20" s="16">
        <v>63688</v>
      </c>
      <c r="Z20" s="16">
        <v>34288</v>
      </c>
      <c r="AA20" s="16">
        <v>12489</v>
      </c>
      <c r="AB20" s="16">
        <v>9421</v>
      </c>
      <c r="AC20" s="16">
        <v>119886</v>
      </c>
      <c r="AD20" s="18">
        <v>40.944672131147541</v>
      </c>
      <c r="AE20" s="81" t="s">
        <v>478</v>
      </c>
      <c r="AF20" s="16">
        <v>9108</v>
      </c>
      <c r="AG20" s="16">
        <v>158</v>
      </c>
      <c r="AH20" s="16">
        <v>1011</v>
      </c>
      <c r="AI20" s="16">
        <v>2212</v>
      </c>
      <c r="AJ20" s="16">
        <v>12489</v>
      </c>
      <c r="AK20" s="18">
        <v>4.2653688524590168</v>
      </c>
      <c r="AL20" s="82" t="s">
        <v>478</v>
      </c>
      <c r="AM20" s="9">
        <v>1</v>
      </c>
      <c r="AN20" s="9">
        <v>3</v>
      </c>
      <c r="AO20" s="9">
        <v>4</v>
      </c>
      <c r="AP20" s="10">
        <v>732</v>
      </c>
      <c r="AQ20" s="10">
        <v>13</v>
      </c>
      <c r="AR20" s="10">
        <v>430</v>
      </c>
      <c r="AS20" s="13" t="s">
        <v>470</v>
      </c>
      <c r="AT20" s="11">
        <v>40</v>
      </c>
      <c r="AU20" s="10">
        <v>2080</v>
      </c>
      <c r="AV20" s="10">
        <v>22942</v>
      </c>
      <c r="AW20" s="79" t="s">
        <v>478</v>
      </c>
      <c r="AX20" s="51">
        <v>40</v>
      </c>
    </row>
    <row r="21" spans="1:50" ht="15.9" customHeight="1" x14ac:dyDescent="0.3">
      <c r="A21" s="50" t="s">
        <v>125</v>
      </c>
      <c r="B21" s="39" t="s">
        <v>126</v>
      </c>
      <c r="C21" s="39" t="s">
        <v>127</v>
      </c>
      <c r="D21" s="40" t="s">
        <v>128</v>
      </c>
      <c r="E21" s="40" t="s">
        <v>129</v>
      </c>
      <c r="F21" s="10">
        <v>1455</v>
      </c>
      <c r="G21" s="10">
        <v>5322</v>
      </c>
      <c r="H21" s="10">
        <v>3612</v>
      </c>
      <c r="I21" s="14">
        <v>1245</v>
      </c>
      <c r="J21" s="10">
        <v>10179</v>
      </c>
      <c r="K21" s="15">
        <v>6.9958762886597938</v>
      </c>
      <c r="L21" s="79" t="s">
        <v>478</v>
      </c>
      <c r="M21" s="10">
        <v>125</v>
      </c>
      <c r="N21" s="10">
        <v>650</v>
      </c>
      <c r="O21" s="10">
        <v>9853</v>
      </c>
      <c r="P21" s="15">
        <v>6.7718213058419243</v>
      </c>
      <c r="Q21" s="10">
        <v>352</v>
      </c>
      <c r="R21" s="10">
        <v>100</v>
      </c>
      <c r="S21" s="10">
        <v>34</v>
      </c>
      <c r="T21" s="16">
        <v>32216</v>
      </c>
      <c r="U21" s="16">
        <v>8615</v>
      </c>
      <c r="V21" s="81" t="s">
        <v>478</v>
      </c>
      <c r="W21" s="16">
        <v>2515</v>
      </c>
      <c r="X21" s="16">
        <v>43346</v>
      </c>
      <c r="Y21" s="17">
        <v>22625</v>
      </c>
      <c r="Z21" s="17">
        <v>3649</v>
      </c>
      <c r="AA21" s="16">
        <v>10531</v>
      </c>
      <c r="AB21" s="17">
        <v>6082</v>
      </c>
      <c r="AC21" s="16">
        <v>42887</v>
      </c>
      <c r="AD21" s="18">
        <v>29.475601374570445</v>
      </c>
      <c r="AE21" s="81" t="s">
        <v>478</v>
      </c>
      <c r="AF21" s="16">
        <v>6678</v>
      </c>
      <c r="AG21" s="16">
        <v>2378</v>
      </c>
      <c r="AH21" s="16">
        <v>1475</v>
      </c>
      <c r="AI21" s="81" t="s">
        <v>478</v>
      </c>
      <c r="AJ21" s="16">
        <v>10531</v>
      </c>
      <c r="AK21" s="18">
        <v>7.2378006872852234</v>
      </c>
      <c r="AL21" s="82" t="s">
        <v>478</v>
      </c>
      <c r="AM21" s="9">
        <v>1</v>
      </c>
      <c r="AN21" s="9">
        <v>1</v>
      </c>
      <c r="AO21" s="9">
        <v>2</v>
      </c>
      <c r="AP21" s="10">
        <v>727.5</v>
      </c>
      <c r="AQ21" s="10">
        <v>25</v>
      </c>
      <c r="AR21" s="10">
        <v>675</v>
      </c>
      <c r="AS21" s="13" t="s">
        <v>470</v>
      </c>
      <c r="AT21" s="11">
        <v>38</v>
      </c>
      <c r="AU21" s="10">
        <v>1768</v>
      </c>
      <c r="AV21" s="10">
        <v>3300</v>
      </c>
      <c r="AW21" s="10">
        <v>125</v>
      </c>
      <c r="AX21" s="51">
        <v>54</v>
      </c>
    </row>
    <row r="22" spans="1:50" ht="15.9" customHeight="1" x14ac:dyDescent="0.3">
      <c r="A22" s="50" t="s">
        <v>130</v>
      </c>
      <c r="B22" s="39" t="s">
        <v>131</v>
      </c>
      <c r="C22" s="39" t="s">
        <v>132</v>
      </c>
      <c r="D22" s="40" t="s">
        <v>133</v>
      </c>
      <c r="E22" s="40" t="s">
        <v>134</v>
      </c>
      <c r="F22" s="10">
        <v>161</v>
      </c>
      <c r="G22" s="10">
        <v>151</v>
      </c>
      <c r="H22" s="10">
        <v>69</v>
      </c>
      <c r="I22" s="14">
        <v>247</v>
      </c>
      <c r="J22" s="10">
        <v>467</v>
      </c>
      <c r="K22" s="15">
        <v>2.9006211180124222</v>
      </c>
      <c r="L22" s="79" t="s">
        <v>478</v>
      </c>
      <c r="M22" s="10">
        <v>4</v>
      </c>
      <c r="N22" s="10">
        <v>175</v>
      </c>
      <c r="O22" s="10">
        <v>5146</v>
      </c>
      <c r="P22" s="15">
        <v>31.962732919254659</v>
      </c>
      <c r="Q22" s="10">
        <v>153</v>
      </c>
      <c r="R22" s="10">
        <v>26</v>
      </c>
      <c r="S22" s="10">
        <v>16</v>
      </c>
      <c r="T22" s="16">
        <v>5477</v>
      </c>
      <c r="U22" s="16">
        <v>7892</v>
      </c>
      <c r="V22" s="81" t="s">
        <v>478</v>
      </c>
      <c r="W22" s="81" t="s">
        <v>478</v>
      </c>
      <c r="X22" s="16">
        <v>13369</v>
      </c>
      <c r="Y22" s="17">
        <v>7100</v>
      </c>
      <c r="Z22" s="17">
        <v>928</v>
      </c>
      <c r="AA22" s="16">
        <v>2137</v>
      </c>
      <c r="AB22" s="17">
        <v>3202</v>
      </c>
      <c r="AC22" s="16">
        <v>13367</v>
      </c>
      <c r="AD22" s="18">
        <v>83.024844720496901</v>
      </c>
      <c r="AE22" s="81" t="s">
        <v>478</v>
      </c>
      <c r="AF22" s="16">
        <v>500</v>
      </c>
      <c r="AG22" s="16">
        <v>497</v>
      </c>
      <c r="AH22" s="16">
        <v>500</v>
      </c>
      <c r="AI22" s="16">
        <v>640</v>
      </c>
      <c r="AJ22" s="16">
        <v>2137</v>
      </c>
      <c r="AK22" s="18">
        <v>13.273291925465838</v>
      </c>
      <c r="AL22" s="82" t="s">
        <v>478</v>
      </c>
      <c r="AM22" s="9">
        <v>0.4</v>
      </c>
      <c r="AN22" s="82" t="s">
        <v>478</v>
      </c>
      <c r="AO22" s="9">
        <v>0.4</v>
      </c>
      <c r="AP22" s="10">
        <v>402.5</v>
      </c>
      <c r="AQ22" s="79" t="s">
        <v>478</v>
      </c>
      <c r="AR22" s="79" t="s">
        <v>478</v>
      </c>
      <c r="AS22" s="13" t="s">
        <v>470</v>
      </c>
      <c r="AT22" s="11">
        <v>16</v>
      </c>
      <c r="AU22" s="10">
        <v>832</v>
      </c>
      <c r="AV22" s="10">
        <v>6292</v>
      </c>
      <c r="AW22" s="10">
        <v>17</v>
      </c>
      <c r="AX22" s="51">
        <v>73</v>
      </c>
    </row>
    <row r="23" spans="1:50" ht="15.9" customHeight="1" x14ac:dyDescent="0.3">
      <c r="A23" s="50" t="s">
        <v>135</v>
      </c>
      <c r="B23" s="39" t="s">
        <v>136</v>
      </c>
      <c r="C23" s="39" t="s">
        <v>137</v>
      </c>
      <c r="D23" s="40" t="s">
        <v>109</v>
      </c>
      <c r="E23" s="40" t="s">
        <v>138</v>
      </c>
      <c r="F23" s="10">
        <v>757</v>
      </c>
      <c r="G23" s="10">
        <v>18738</v>
      </c>
      <c r="H23" s="79" t="s">
        <v>478</v>
      </c>
      <c r="I23" s="14">
        <v>3618</v>
      </c>
      <c r="J23" s="10">
        <v>22356</v>
      </c>
      <c r="K23" s="15">
        <v>29.532364597093792</v>
      </c>
      <c r="L23" s="10">
        <v>38</v>
      </c>
      <c r="M23" s="10">
        <v>353</v>
      </c>
      <c r="N23" s="10">
        <v>436</v>
      </c>
      <c r="O23" s="10">
        <v>12094</v>
      </c>
      <c r="P23" s="15">
        <v>15.976221928665787</v>
      </c>
      <c r="Q23" s="79" t="s">
        <v>478</v>
      </c>
      <c r="R23" s="10">
        <v>257</v>
      </c>
      <c r="S23" s="10">
        <v>25</v>
      </c>
      <c r="T23" s="16">
        <v>32404</v>
      </c>
      <c r="U23" s="16">
        <v>8615</v>
      </c>
      <c r="V23" s="81" t="s">
        <v>478</v>
      </c>
      <c r="W23" s="81" t="s">
        <v>478</v>
      </c>
      <c r="X23" s="16">
        <v>41019</v>
      </c>
      <c r="Y23" s="17">
        <v>20029</v>
      </c>
      <c r="Z23" s="17">
        <v>3990</v>
      </c>
      <c r="AA23" s="16">
        <v>3937</v>
      </c>
      <c r="AB23" s="17">
        <v>13063</v>
      </c>
      <c r="AC23" s="16">
        <v>41019</v>
      </c>
      <c r="AD23" s="18">
        <v>54.186261558784679</v>
      </c>
      <c r="AE23" s="81" t="s">
        <v>478</v>
      </c>
      <c r="AF23" s="16">
        <v>3365</v>
      </c>
      <c r="AG23" s="16">
        <v>572</v>
      </c>
      <c r="AH23" s="81" t="s">
        <v>478</v>
      </c>
      <c r="AI23" s="81" t="s">
        <v>478</v>
      </c>
      <c r="AJ23" s="16">
        <v>3937</v>
      </c>
      <c r="AK23" s="18">
        <v>5.2007926023778071</v>
      </c>
      <c r="AL23" s="82" t="s">
        <v>478</v>
      </c>
      <c r="AM23" s="9">
        <v>0.75</v>
      </c>
      <c r="AN23" s="9">
        <v>0.25</v>
      </c>
      <c r="AO23" s="9">
        <v>1</v>
      </c>
      <c r="AP23" s="10">
        <v>757</v>
      </c>
      <c r="AQ23" s="10">
        <v>20</v>
      </c>
      <c r="AR23" s="10">
        <v>325</v>
      </c>
      <c r="AS23" s="13" t="s">
        <v>470</v>
      </c>
      <c r="AT23" s="11">
        <v>38</v>
      </c>
      <c r="AU23" s="10">
        <v>1976</v>
      </c>
      <c r="AV23" s="10">
        <v>15166</v>
      </c>
      <c r="AW23" s="10">
        <v>1872</v>
      </c>
      <c r="AX23" s="51">
        <v>36</v>
      </c>
    </row>
    <row r="24" spans="1:50" ht="15.9" customHeight="1" x14ac:dyDescent="0.3">
      <c r="A24" s="50" t="s">
        <v>139</v>
      </c>
      <c r="B24" s="39" t="s">
        <v>140</v>
      </c>
      <c r="C24" s="39" t="s">
        <v>141</v>
      </c>
      <c r="D24" s="40" t="s">
        <v>142</v>
      </c>
      <c r="E24" s="40" t="s">
        <v>143</v>
      </c>
      <c r="F24" s="10">
        <v>2095</v>
      </c>
      <c r="G24" s="10">
        <v>6208</v>
      </c>
      <c r="H24" s="79" t="s">
        <v>478</v>
      </c>
      <c r="I24" s="84" t="s">
        <v>478</v>
      </c>
      <c r="J24" s="10">
        <v>6208</v>
      </c>
      <c r="K24" s="15">
        <v>2.9632458233890215</v>
      </c>
      <c r="L24" s="10">
        <v>6</v>
      </c>
      <c r="M24" s="79" t="s">
        <v>478</v>
      </c>
      <c r="N24" s="79" t="s">
        <v>478</v>
      </c>
      <c r="O24" s="10">
        <v>17072</v>
      </c>
      <c r="P24" s="15">
        <v>8.1489260143198088</v>
      </c>
      <c r="Q24" s="10">
        <v>1052</v>
      </c>
      <c r="R24" s="10">
        <v>530</v>
      </c>
      <c r="S24" s="10">
        <v>116</v>
      </c>
      <c r="T24" s="16">
        <v>89970</v>
      </c>
      <c r="U24" s="16">
        <v>8615</v>
      </c>
      <c r="V24" s="81" t="s">
        <v>478</v>
      </c>
      <c r="W24" s="16">
        <v>500</v>
      </c>
      <c r="X24" s="16">
        <v>99085</v>
      </c>
      <c r="Y24" s="17">
        <v>39688</v>
      </c>
      <c r="Z24" s="17">
        <v>11464</v>
      </c>
      <c r="AA24" s="16">
        <v>17007</v>
      </c>
      <c r="AB24" s="17">
        <v>19371</v>
      </c>
      <c r="AC24" s="16">
        <v>87530</v>
      </c>
      <c r="AD24" s="18">
        <v>41.780429594272078</v>
      </c>
      <c r="AE24" s="81" t="s">
        <v>478</v>
      </c>
      <c r="AF24" s="16">
        <v>9897</v>
      </c>
      <c r="AG24" s="16">
        <v>3801</v>
      </c>
      <c r="AH24" s="16">
        <v>3309</v>
      </c>
      <c r="AI24" s="81" t="s">
        <v>478</v>
      </c>
      <c r="AJ24" s="16">
        <v>17007</v>
      </c>
      <c r="AK24" s="18">
        <v>8.1178997613365151</v>
      </c>
      <c r="AL24" s="82" t="s">
        <v>478</v>
      </c>
      <c r="AM24" s="9">
        <v>1</v>
      </c>
      <c r="AN24" s="9">
        <v>0.75</v>
      </c>
      <c r="AO24" s="9">
        <v>1.75</v>
      </c>
      <c r="AP24" s="10">
        <v>1197.1428571428571</v>
      </c>
      <c r="AQ24" s="10">
        <v>1</v>
      </c>
      <c r="AR24" s="10">
        <v>60</v>
      </c>
      <c r="AS24" s="13" t="s">
        <v>469</v>
      </c>
      <c r="AT24" s="11">
        <v>35</v>
      </c>
      <c r="AU24" s="10">
        <v>1890</v>
      </c>
      <c r="AV24" s="10">
        <v>10423</v>
      </c>
      <c r="AW24" s="79" t="s">
        <v>478</v>
      </c>
      <c r="AX24" s="51">
        <v>44</v>
      </c>
    </row>
    <row r="25" spans="1:50" ht="15.9" customHeight="1" x14ac:dyDescent="0.3">
      <c r="A25" s="50" t="s">
        <v>144</v>
      </c>
      <c r="B25" s="39" t="s">
        <v>145</v>
      </c>
      <c r="C25" s="39" t="s">
        <v>146</v>
      </c>
      <c r="D25" s="40" t="s">
        <v>147</v>
      </c>
      <c r="E25" s="40" t="s">
        <v>148</v>
      </c>
      <c r="F25" s="10">
        <v>166</v>
      </c>
      <c r="G25" s="10">
        <v>3048</v>
      </c>
      <c r="H25" s="79" t="s">
        <v>478</v>
      </c>
      <c r="I25" s="14">
        <v>2144</v>
      </c>
      <c r="J25" s="10">
        <v>5192</v>
      </c>
      <c r="K25" s="15">
        <v>31.277108433734941</v>
      </c>
      <c r="L25" s="79" t="s">
        <v>478</v>
      </c>
      <c r="M25" s="10">
        <v>183</v>
      </c>
      <c r="N25" s="10">
        <v>263</v>
      </c>
      <c r="O25" s="10">
        <v>9263</v>
      </c>
      <c r="P25" s="15">
        <v>55.80120481927711</v>
      </c>
      <c r="Q25" s="79" t="s">
        <v>478</v>
      </c>
      <c r="R25" s="10">
        <v>793</v>
      </c>
      <c r="S25" s="10">
        <v>2</v>
      </c>
      <c r="T25" s="16">
        <v>500</v>
      </c>
      <c r="U25" s="16">
        <v>11413</v>
      </c>
      <c r="V25" s="16">
        <v>4000</v>
      </c>
      <c r="W25" s="16">
        <v>1469</v>
      </c>
      <c r="X25" s="16">
        <v>17382</v>
      </c>
      <c r="Y25" s="80" t="s">
        <v>478</v>
      </c>
      <c r="Z25" s="80" t="s">
        <v>478</v>
      </c>
      <c r="AA25" s="16">
        <v>5638</v>
      </c>
      <c r="AB25" s="17">
        <v>11436</v>
      </c>
      <c r="AC25" s="16">
        <v>17074</v>
      </c>
      <c r="AD25" s="18">
        <v>102.85542168674699</v>
      </c>
      <c r="AE25" s="81" t="s">
        <v>478</v>
      </c>
      <c r="AF25" s="16">
        <v>3200</v>
      </c>
      <c r="AG25" s="16">
        <v>647</v>
      </c>
      <c r="AH25" s="16">
        <v>1791</v>
      </c>
      <c r="AI25" s="81" t="s">
        <v>478</v>
      </c>
      <c r="AJ25" s="16">
        <v>5638</v>
      </c>
      <c r="AK25" s="18">
        <v>33.963855421686745</v>
      </c>
      <c r="AL25" s="82" t="s">
        <v>478</v>
      </c>
      <c r="AM25" s="82" t="s">
        <v>478</v>
      </c>
      <c r="AN25" s="82" t="s">
        <v>478</v>
      </c>
      <c r="AO25" s="82" t="s">
        <v>478</v>
      </c>
      <c r="AP25" s="79" t="s">
        <v>478</v>
      </c>
      <c r="AQ25" s="10">
        <v>25</v>
      </c>
      <c r="AR25" s="10">
        <v>3200</v>
      </c>
      <c r="AS25" s="13" t="s">
        <v>470</v>
      </c>
      <c r="AT25" s="11">
        <v>19</v>
      </c>
      <c r="AU25" s="10">
        <v>895</v>
      </c>
      <c r="AV25" s="10">
        <v>3000</v>
      </c>
      <c r="AW25" s="10">
        <v>600</v>
      </c>
      <c r="AX25" s="51">
        <v>32</v>
      </c>
    </row>
    <row r="26" spans="1:50" ht="15.9" customHeight="1" x14ac:dyDescent="0.3">
      <c r="A26" s="50" t="s">
        <v>382</v>
      </c>
      <c r="B26" s="39" t="s">
        <v>237</v>
      </c>
      <c r="C26" s="39" t="s">
        <v>383</v>
      </c>
      <c r="D26" s="40" t="s">
        <v>384</v>
      </c>
      <c r="E26" s="40" t="s">
        <v>385</v>
      </c>
      <c r="F26" s="10">
        <v>122</v>
      </c>
      <c r="G26" s="10">
        <v>35</v>
      </c>
      <c r="H26" s="10">
        <v>87</v>
      </c>
      <c r="I26" s="14">
        <v>223</v>
      </c>
      <c r="J26" s="10">
        <v>345</v>
      </c>
      <c r="K26" s="15">
        <v>2.8278688524590163</v>
      </c>
      <c r="L26" s="79" t="s">
        <v>478</v>
      </c>
      <c r="M26" s="79" t="s">
        <v>478</v>
      </c>
      <c r="N26" s="10">
        <v>375</v>
      </c>
      <c r="O26" s="10">
        <v>5676</v>
      </c>
      <c r="P26" s="15">
        <v>46.524590163934427</v>
      </c>
      <c r="Q26" s="10">
        <v>175</v>
      </c>
      <c r="R26" s="10">
        <v>185</v>
      </c>
      <c r="S26" s="10">
        <v>20</v>
      </c>
      <c r="T26" s="16">
        <v>4100</v>
      </c>
      <c r="U26" s="16">
        <v>7964</v>
      </c>
      <c r="V26" s="81" t="s">
        <v>478</v>
      </c>
      <c r="W26" s="81" t="s">
        <v>478</v>
      </c>
      <c r="X26" s="16">
        <v>12064</v>
      </c>
      <c r="Y26" s="17">
        <v>2444</v>
      </c>
      <c r="Z26" s="17">
        <v>610</v>
      </c>
      <c r="AA26" s="16">
        <v>8754</v>
      </c>
      <c r="AB26" s="17">
        <v>256</v>
      </c>
      <c r="AC26" s="16">
        <v>12064</v>
      </c>
      <c r="AD26" s="18">
        <v>98.885245901639351</v>
      </c>
      <c r="AE26" s="81" t="s">
        <v>478</v>
      </c>
      <c r="AF26" s="16">
        <v>5321</v>
      </c>
      <c r="AG26" s="16">
        <v>408</v>
      </c>
      <c r="AH26" s="16">
        <v>2761</v>
      </c>
      <c r="AI26" s="16">
        <v>264</v>
      </c>
      <c r="AJ26" s="16">
        <v>8754</v>
      </c>
      <c r="AK26" s="18">
        <v>71.754098360655732</v>
      </c>
      <c r="AL26" s="82" t="s">
        <v>478</v>
      </c>
      <c r="AM26" s="9">
        <v>0.3</v>
      </c>
      <c r="AN26" s="82" t="s">
        <v>478</v>
      </c>
      <c r="AO26" s="9">
        <v>0.3</v>
      </c>
      <c r="AP26" s="10">
        <v>406.66666666666669</v>
      </c>
      <c r="AQ26" s="10">
        <v>2</v>
      </c>
      <c r="AR26" s="10">
        <v>140</v>
      </c>
      <c r="AS26" s="13" t="s">
        <v>470</v>
      </c>
      <c r="AT26" s="11">
        <v>13</v>
      </c>
      <c r="AU26" s="10">
        <v>624</v>
      </c>
      <c r="AV26" s="10">
        <v>550</v>
      </c>
      <c r="AW26" s="10">
        <v>15</v>
      </c>
      <c r="AX26" s="51">
        <v>2</v>
      </c>
    </row>
    <row r="27" spans="1:50" ht="15.9" customHeight="1" x14ac:dyDescent="0.3">
      <c r="A27" s="50" t="s">
        <v>149</v>
      </c>
      <c r="B27" s="39" t="s">
        <v>150</v>
      </c>
      <c r="C27" s="39" t="s">
        <v>151</v>
      </c>
      <c r="D27" s="40" t="s">
        <v>152</v>
      </c>
      <c r="E27" s="40" t="s">
        <v>153</v>
      </c>
      <c r="F27" s="10">
        <v>290</v>
      </c>
      <c r="G27" s="10">
        <v>679</v>
      </c>
      <c r="H27" s="10">
        <v>891</v>
      </c>
      <c r="I27" s="14">
        <v>214</v>
      </c>
      <c r="J27" s="10">
        <v>1784</v>
      </c>
      <c r="K27" s="15">
        <v>6.1517241379310343</v>
      </c>
      <c r="L27" s="79" t="s">
        <v>478</v>
      </c>
      <c r="M27" s="79" t="s">
        <v>478</v>
      </c>
      <c r="N27" s="10">
        <v>182</v>
      </c>
      <c r="O27" s="10">
        <v>6605</v>
      </c>
      <c r="P27" s="15">
        <v>22.775862068965516</v>
      </c>
      <c r="Q27" s="10">
        <v>167</v>
      </c>
      <c r="R27" s="10">
        <v>58</v>
      </c>
      <c r="S27" s="10">
        <v>10</v>
      </c>
      <c r="T27" s="16">
        <v>5000</v>
      </c>
      <c r="U27" s="16">
        <v>8615</v>
      </c>
      <c r="V27" s="81" t="s">
        <v>478</v>
      </c>
      <c r="W27" s="81" t="s">
        <v>478</v>
      </c>
      <c r="X27" s="16">
        <v>13615</v>
      </c>
      <c r="Y27" s="17">
        <v>7382</v>
      </c>
      <c r="Z27" s="85" t="s">
        <v>478</v>
      </c>
      <c r="AA27" s="16">
        <v>1943</v>
      </c>
      <c r="AB27" s="17">
        <v>4261</v>
      </c>
      <c r="AC27" s="16">
        <v>13586</v>
      </c>
      <c r="AD27" s="18">
        <v>46.848275862068967</v>
      </c>
      <c r="AE27" s="81" t="s">
        <v>478</v>
      </c>
      <c r="AF27" s="16">
        <v>1320</v>
      </c>
      <c r="AG27" s="16">
        <v>245</v>
      </c>
      <c r="AH27" s="16">
        <v>183</v>
      </c>
      <c r="AI27" s="16">
        <v>195</v>
      </c>
      <c r="AJ27" s="16">
        <v>1943</v>
      </c>
      <c r="AK27" s="18">
        <v>6.7</v>
      </c>
      <c r="AL27" s="82" t="s">
        <v>478</v>
      </c>
      <c r="AM27" s="9">
        <v>0.25</v>
      </c>
      <c r="AN27" s="9">
        <v>0.25</v>
      </c>
      <c r="AO27" s="9">
        <v>0.5</v>
      </c>
      <c r="AP27" s="10">
        <v>580</v>
      </c>
      <c r="AQ27" s="79" t="s">
        <v>478</v>
      </c>
      <c r="AR27" s="79" t="s">
        <v>478</v>
      </c>
      <c r="AS27" s="13" t="s">
        <v>468</v>
      </c>
      <c r="AT27" s="11">
        <v>10</v>
      </c>
      <c r="AU27" s="10">
        <v>480</v>
      </c>
      <c r="AV27" s="10">
        <v>1746</v>
      </c>
      <c r="AW27" s="10">
        <v>12</v>
      </c>
      <c r="AX27" s="51">
        <v>10</v>
      </c>
    </row>
    <row r="28" spans="1:50" ht="15.9" customHeight="1" x14ac:dyDescent="0.3">
      <c r="A28" s="50" t="s">
        <v>441</v>
      </c>
      <c r="B28" s="39" t="s">
        <v>154</v>
      </c>
      <c r="C28" s="39" t="s">
        <v>155</v>
      </c>
      <c r="D28" s="40" t="s">
        <v>156</v>
      </c>
      <c r="E28" s="40" t="s">
        <v>157</v>
      </c>
      <c r="F28" s="10">
        <v>81383</v>
      </c>
      <c r="G28" s="10">
        <v>459299</v>
      </c>
      <c r="H28" s="79" t="s">
        <v>478</v>
      </c>
      <c r="I28" s="14">
        <v>123596</v>
      </c>
      <c r="J28" s="10">
        <v>582895</v>
      </c>
      <c r="K28" s="15">
        <v>7.1623680621259966</v>
      </c>
      <c r="L28" s="10">
        <v>2665</v>
      </c>
      <c r="M28" s="10">
        <v>2479</v>
      </c>
      <c r="N28" s="10">
        <v>8465</v>
      </c>
      <c r="O28" s="10">
        <v>217898</v>
      </c>
      <c r="P28" s="15">
        <v>2.6774387771401891</v>
      </c>
      <c r="Q28" s="10">
        <v>8027</v>
      </c>
      <c r="R28" s="10">
        <v>2678</v>
      </c>
      <c r="S28" s="10">
        <v>593</v>
      </c>
      <c r="T28" s="16">
        <v>2168774</v>
      </c>
      <c r="U28" s="16">
        <v>60369</v>
      </c>
      <c r="V28" s="16">
        <v>35000</v>
      </c>
      <c r="W28" s="16">
        <v>86950</v>
      </c>
      <c r="X28" s="16">
        <v>2351093</v>
      </c>
      <c r="Y28" s="16">
        <v>1305414</v>
      </c>
      <c r="Z28" s="17">
        <v>434996</v>
      </c>
      <c r="AA28" s="16">
        <v>257578</v>
      </c>
      <c r="AB28" s="16">
        <v>256059</v>
      </c>
      <c r="AC28" s="16">
        <v>2254047</v>
      </c>
      <c r="AD28" s="18">
        <v>27.696779425678582</v>
      </c>
      <c r="AE28" s="81" t="s">
        <v>478</v>
      </c>
      <c r="AF28" s="16">
        <v>136269</v>
      </c>
      <c r="AG28" s="16">
        <v>104654</v>
      </c>
      <c r="AH28" s="16">
        <v>16655</v>
      </c>
      <c r="AI28" s="81" t="s">
        <v>478</v>
      </c>
      <c r="AJ28" s="16">
        <v>257578</v>
      </c>
      <c r="AK28" s="18">
        <v>3.17</v>
      </c>
      <c r="AL28" s="9">
        <v>8.5</v>
      </c>
      <c r="AM28" s="9">
        <v>10.25</v>
      </c>
      <c r="AN28" s="9">
        <v>25.63</v>
      </c>
      <c r="AO28" s="9">
        <v>35.880000000000003</v>
      </c>
      <c r="AP28" s="10">
        <v>2268.1995540691191</v>
      </c>
      <c r="AQ28" s="10">
        <v>275</v>
      </c>
      <c r="AR28" s="10">
        <v>2137</v>
      </c>
      <c r="AS28" s="13" t="s">
        <v>468</v>
      </c>
      <c r="AT28" s="11">
        <v>100</v>
      </c>
      <c r="AU28" s="10">
        <v>5152</v>
      </c>
      <c r="AV28" s="10">
        <v>220468</v>
      </c>
      <c r="AW28" s="10">
        <v>66207</v>
      </c>
      <c r="AX28" s="51">
        <v>765</v>
      </c>
    </row>
    <row r="29" spans="1:50" ht="15.9" customHeight="1" x14ac:dyDescent="0.3">
      <c r="A29" s="50" t="s">
        <v>158</v>
      </c>
      <c r="B29" s="39" t="s">
        <v>159</v>
      </c>
      <c r="C29" s="39" t="s">
        <v>160</v>
      </c>
      <c r="D29" s="40" t="s">
        <v>161</v>
      </c>
      <c r="E29" s="40" t="s">
        <v>162</v>
      </c>
      <c r="F29" s="10">
        <v>821</v>
      </c>
      <c r="G29" s="10">
        <v>436</v>
      </c>
      <c r="H29" s="10">
        <v>225</v>
      </c>
      <c r="I29" s="84" t="s">
        <v>478</v>
      </c>
      <c r="J29" s="10">
        <v>661</v>
      </c>
      <c r="K29" s="15">
        <v>0.80511571254567604</v>
      </c>
      <c r="L29" s="79" t="s">
        <v>478</v>
      </c>
      <c r="M29" s="10">
        <v>14</v>
      </c>
      <c r="N29" s="10">
        <v>92</v>
      </c>
      <c r="O29" s="10">
        <v>7600</v>
      </c>
      <c r="P29" s="15">
        <v>9.2570036540803891</v>
      </c>
      <c r="Q29" s="79" t="s">
        <v>478</v>
      </c>
      <c r="R29" s="10">
        <v>7</v>
      </c>
      <c r="S29" s="79" t="s">
        <v>478</v>
      </c>
      <c r="T29" s="16">
        <v>1022</v>
      </c>
      <c r="U29" s="16">
        <v>5578</v>
      </c>
      <c r="V29" s="16">
        <v>4002</v>
      </c>
      <c r="W29" s="81" t="s">
        <v>478</v>
      </c>
      <c r="X29" s="16">
        <v>10602</v>
      </c>
      <c r="Y29" s="17">
        <v>6270</v>
      </c>
      <c r="Z29" s="16">
        <v>830</v>
      </c>
      <c r="AA29" s="16">
        <v>2227</v>
      </c>
      <c r="AB29" s="80" t="s">
        <v>478</v>
      </c>
      <c r="AC29" s="16">
        <v>9327</v>
      </c>
      <c r="AD29" s="18">
        <v>11.360535931790499</v>
      </c>
      <c r="AE29" s="81" t="s">
        <v>478</v>
      </c>
      <c r="AF29" s="16">
        <v>1800</v>
      </c>
      <c r="AG29" s="81" t="s">
        <v>478</v>
      </c>
      <c r="AH29" s="16">
        <v>127</v>
      </c>
      <c r="AI29" s="16">
        <v>300</v>
      </c>
      <c r="AJ29" s="16">
        <v>2227</v>
      </c>
      <c r="AK29" s="18">
        <v>2.7125456760048721</v>
      </c>
      <c r="AL29" s="82" t="s">
        <v>478</v>
      </c>
      <c r="AM29" s="9">
        <v>0.25</v>
      </c>
      <c r="AN29" s="82" t="s">
        <v>478</v>
      </c>
      <c r="AO29" s="9">
        <v>0.25</v>
      </c>
      <c r="AP29" s="10">
        <v>3284</v>
      </c>
      <c r="AQ29" s="10">
        <v>5</v>
      </c>
      <c r="AR29" s="10">
        <v>70</v>
      </c>
      <c r="AS29" s="13" t="s">
        <v>471</v>
      </c>
      <c r="AT29" s="11">
        <v>10</v>
      </c>
      <c r="AU29" s="10">
        <v>480</v>
      </c>
      <c r="AV29" s="10">
        <v>539</v>
      </c>
      <c r="AW29" s="10">
        <v>40</v>
      </c>
      <c r="AX29" s="51">
        <v>39</v>
      </c>
    </row>
    <row r="30" spans="1:50" ht="15.9" customHeight="1" x14ac:dyDescent="0.3">
      <c r="A30" s="50" t="s">
        <v>163</v>
      </c>
      <c r="B30" s="39" t="s">
        <v>164</v>
      </c>
      <c r="C30" s="39" t="s">
        <v>165</v>
      </c>
      <c r="D30" s="40" t="s">
        <v>166</v>
      </c>
      <c r="E30" s="40" t="s">
        <v>167</v>
      </c>
      <c r="F30" s="10">
        <v>451</v>
      </c>
      <c r="G30" s="10">
        <v>6299</v>
      </c>
      <c r="H30" s="10">
        <v>1924</v>
      </c>
      <c r="I30" s="14">
        <v>9175</v>
      </c>
      <c r="J30" s="10">
        <v>17398</v>
      </c>
      <c r="K30" s="15">
        <v>38.576496674057651</v>
      </c>
      <c r="L30" s="79" t="s">
        <v>478</v>
      </c>
      <c r="M30" s="10">
        <v>156</v>
      </c>
      <c r="N30" s="10">
        <v>384</v>
      </c>
      <c r="O30" s="10">
        <v>14700</v>
      </c>
      <c r="P30" s="15">
        <v>32.594235033259423</v>
      </c>
      <c r="Q30" s="10">
        <v>99</v>
      </c>
      <c r="R30" s="10">
        <v>435</v>
      </c>
      <c r="S30" s="10">
        <v>36</v>
      </c>
      <c r="T30" s="16">
        <v>10850</v>
      </c>
      <c r="U30" s="16">
        <v>8615</v>
      </c>
      <c r="V30" s="81" t="s">
        <v>478</v>
      </c>
      <c r="W30" s="16">
        <v>16662</v>
      </c>
      <c r="X30" s="16">
        <v>36127</v>
      </c>
      <c r="Y30" s="17">
        <v>13428</v>
      </c>
      <c r="Z30" s="17">
        <v>1512</v>
      </c>
      <c r="AA30" s="16">
        <v>8513</v>
      </c>
      <c r="AB30" s="17">
        <v>14924</v>
      </c>
      <c r="AC30" s="16">
        <v>38377</v>
      </c>
      <c r="AD30" s="18">
        <v>85.093126385809313</v>
      </c>
      <c r="AE30" s="81" t="s">
        <v>478</v>
      </c>
      <c r="AF30" s="16">
        <v>5200</v>
      </c>
      <c r="AG30" s="16">
        <v>862</v>
      </c>
      <c r="AH30" s="16">
        <v>2451</v>
      </c>
      <c r="AI30" s="81" t="s">
        <v>478</v>
      </c>
      <c r="AJ30" s="16">
        <v>8513</v>
      </c>
      <c r="AK30" s="18">
        <v>18.875831485587582</v>
      </c>
      <c r="AL30" s="82" t="s">
        <v>478</v>
      </c>
      <c r="AM30" s="9">
        <v>0.5</v>
      </c>
      <c r="AN30" s="9">
        <v>0.13</v>
      </c>
      <c r="AO30" s="9">
        <v>0.63</v>
      </c>
      <c r="AP30" s="10">
        <v>715.8730158730159</v>
      </c>
      <c r="AQ30" s="10">
        <v>10</v>
      </c>
      <c r="AR30" s="10">
        <v>723</v>
      </c>
      <c r="AS30" s="13" t="s">
        <v>471</v>
      </c>
      <c r="AT30" s="11">
        <v>25</v>
      </c>
      <c r="AU30" s="10">
        <v>1524</v>
      </c>
      <c r="AV30" s="10">
        <v>11760</v>
      </c>
      <c r="AW30" s="10">
        <v>780</v>
      </c>
      <c r="AX30" s="51">
        <v>30</v>
      </c>
    </row>
    <row r="31" spans="1:50" ht="15.9" customHeight="1" x14ac:dyDescent="0.3">
      <c r="A31" s="50" t="s">
        <v>168</v>
      </c>
      <c r="B31" s="39" t="s">
        <v>169</v>
      </c>
      <c r="C31" s="39" t="s">
        <v>170</v>
      </c>
      <c r="D31" s="40" t="s">
        <v>171</v>
      </c>
      <c r="E31" s="40" t="s">
        <v>172</v>
      </c>
      <c r="F31" s="10">
        <v>258</v>
      </c>
      <c r="G31" s="10">
        <v>1470</v>
      </c>
      <c r="H31" s="10">
        <v>2203</v>
      </c>
      <c r="I31" s="14">
        <v>412</v>
      </c>
      <c r="J31" s="10">
        <v>4085</v>
      </c>
      <c r="K31" s="15">
        <v>15.833333333333334</v>
      </c>
      <c r="L31" s="79" t="s">
        <v>478</v>
      </c>
      <c r="M31" s="10">
        <v>285</v>
      </c>
      <c r="N31" s="10">
        <v>350</v>
      </c>
      <c r="O31" s="10">
        <v>5300</v>
      </c>
      <c r="P31" s="15">
        <v>20.54263565891473</v>
      </c>
      <c r="Q31" s="10">
        <v>40</v>
      </c>
      <c r="R31" s="10">
        <v>52</v>
      </c>
      <c r="S31" s="10">
        <v>40</v>
      </c>
      <c r="T31" s="16">
        <v>5100</v>
      </c>
      <c r="U31" s="16">
        <v>8615</v>
      </c>
      <c r="V31" s="81" t="s">
        <v>478</v>
      </c>
      <c r="W31" s="16">
        <v>2500</v>
      </c>
      <c r="X31" s="16">
        <v>16215</v>
      </c>
      <c r="Y31" s="80" t="s">
        <v>478</v>
      </c>
      <c r="Z31" s="80" t="s">
        <v>478</v>
      </c>
      <c r="AA31" s="16">
        <v>4456</v>
      </c>
      <c r="AB31" s="17">
        <v>9187</v>
      </c>
      <c r="AC31" s="16">
        <v>13643</v>
      </c>
      <c r="AD31" s="18">
        <v>52.879844961240309</v>
      </c>
      <c r="AE31" s="81" t="s">
        <v>478</v>
      </c>
      <c r="AF31" s="16">
        <v>3518</v>
      </c>
      <c r="AG31" s="16">
        <v>517</v>
      </c>
      <c r="AH31" s="16">
        <v>421</v>
      </c>
      <c r="AI31" s="81" t="s">
        <v>478</v>
      </c>
      <c r="AJ31" s="16">
        <v>4456</v>
      </c>
      <c r="AK31" s="18">
        <v>17.271317829457363</v>
      </c>
      <c r="AL31" s="82" t="s">
        <v>478</v>
      </c>
      <c r="AM31" s="82" t="s">
        <v>478</v>
      </c>
      <c r="AN31" s="82" t="s">
        <v>478</v>
      </c>
      <c r="AO31" s="82" t="s">
        <v>478</v>
      </c>
      <c r="AP31" s="79" t="s">
        <v>478</v>
      </c>
      <c r="AQ31" s="10">
        <v>39</v>
      </c>
      <c r="AR31" s="10">
        <v>2315</v>
      </c>
      <c r="AS31" s="13" t="s">
        <v>470</v>
      </c>
      <c r="AT31" s="11">
        <v>12</v>
      </c>
      <c r="AU31" s="10">
        <v>915</v>
      </c>
      <c r="AV31" s="10">
        <v>2801</v>
      </c>
      <c r="AW31" s="10">
        <v>220</v>
      </c>
      <c r="AX31" s="51">
        <v>36</v>
      </c>
    </row>
    <row r="32" spans="1:50" ht="15.9" customHeight="1" x14ac:dyDescent="0.3">
      <c r="A32" s="50" t="s">
        <v>173</v>
      </c>
      <c r="B32" s="39" t="s">
        <v>174</v>
      </c>
      <c r="C32" s="39" t="s">
        <v>175</v>
      </c>
      <c r="D32" s="40" t="s">
        <v>176</v>
      </c>
      <c r="E32" s="40" t="s">
        <v>177</v>
      </c>
      <c r="F32" s="10">
        <v>2267</v>
      </c>
      <c r="G32" s="10">
        <v>17622</v>
      </c>
      <c r="H32" s="10">
        <v>13160</v>
      </c>
      <c r="I32" s="14">
        <v>11292</v>
      </c>
      <c r="J32" s="10">
        <v>42074</v>
      </c>
      <c r="K32" s="15">
        <v>18.559329510366123</v>
      </c>
      <c r="L32" s="10">
        <v>386</v>
      </c>
      <c r="M32" s="10">
        <v>1618</v>
      </c>
      <c r="N32" s="10">
        <v>1204</v>
      </c>
      <c r="O32" s="10">
        <v>15210</v>
      </c>
      <c r="P32" s="15">
        <v>6.7093074547860612</v>
      </c>
      <c r="Q32" s="10">
        <v>707</v>
      </c>
      <c r="R32" s="10">
        <v>442</v>
      </c>
      <c r="S32" s="10">
        <v>77</v>
      </c>
      <c r="T32" s="16">
        <v>127127</v>
      </c>
      <c r="U32" s="16">
        <v>8615</v>
      </c>
      <c r="V32" s="81" t="s">
        <v>478</v>
      </c>
      <c r="W32" s="16">
        <v>9028</v>
      </c>
      <c r="X32" s="16">
        <v>144770</v>
      </c>
      <c r="Y32" s="16">
        <v>78616</v>
      </c>
      <c r="Z32" s="16">
        <v>17438</v>
      </c>
      <c r="AA32" s="16">
        <v>22305</v>
      </c>
      <c r="AB32" s="16">
        <v>21445</v>
      </c>
      <c r="AC32" s="16">
        <v>139804</v>
      </c>
      <c r="AD32" s="18">
        <v>61.669166299073666</v>
      </c>
      <c r="AE32" s="16">
        <v>3675</v>
      </c>
      <c r="AF32" s="16">
        <v>15816</v>
      </c>
      <c r="AG32" s="16">
        <v>1819</v>
      </c>
      <c r="AH32" s="16">
        <v>2387</v>
      </c>
      <c r="AI32" s="16">
        <v>2283</v>
      </c>
      <c r="AJ32" s="16">
        <v>22305</v>
      </c>
      <c r="AK32" s="18">
        <v>9.838994265549184</v>
      </c>
      <c r="AL32" s="82" t="s">
        <v>478</v>
      </c>
      <c r="AM32" s="9">
        <v>1.5</v>
      </c>
      <c r="AN32" s="9">
        <v>0.85</v>
      </c>
      <c r="AO32" s="9">
        <v>2.35</v>
      </c>
      <c r="AP32" s="10">
        <v>964.68085106382978</v>
      </c>
      <c r="AQ32" s="10">
        <v>90</v>
      </c>
      <c r="AR32" s="10">
        <v>1253</v>
      </c>
      <c r="AS32" s="13" t="s">
        <v>470</v>
      </c>
      <c r="AT32" s="11">
        <v>48</v>
      </c>
      <c r="AU32" s="10">
        <v>2496</v>
      </c>
      <c r="AV32" s="10">
        <v>44096</v>
      </c>
      <c r="AW32" s="10">
        <v>4745</v>
      </c>
      <c r="AX32" s="51">
        <v>202</v>
      </c>
    </row>
    <row r="33" spans="1:50" ht="15.9" customHeight="1" x14ac:dyDescent="0.3">
      <c r="A33" s="50" t="s">
        <v>178</v>
      </c>
      <c r="B33" s="39" t="s">
        <v>179</v>
      </c>
      <c r="C33" s="39" t="s">
        <v>180</v>
      </c>
      <c r="D33" s="40" t="s">
        <v>181</v>
      </c>
      <c r="E33" s="40" t="s">
        <v>182</v>
      </c>
      <c r="F33" s="10">
        <v>835</v>
      </c>
      <c r="G33" s="10">
        <v>3800</v>
      </c>
      <c r="H33" s="10">
        <v>7885</v>
      </c>
      <c r="I33" s="14">
        <v>1476</v>
      </c>
      <c r="J33" s="10">
        <v>13161</v>
      </c>
      <c r="K33" s="15">
        <v>15.761676646706587</v>
      </c>
      <c r="L33" s="10">
        <v>40</v>
      </c>
      <c r="M33" s="10">
        <v>278</v>
      </c>
      <c r="N33" s="10">
        <v>631</v>
      </c>
      <c r="O33" s="10">
        <v>18076</v>
      </c>
      <c r="P33" s="15">
        <v>21.647904191616767</v>
      </c>
      <c r="Q33" s="10">
        <v>439</v>
      </c>
      <c r="R33" s="10">
        <v>318</v>
      </c>
      <c r="S33" s="10">
        <v>57</v>
      </c>
      <c r="T33" s="16">
        <v>5960</v>
      </c>
      <c r="U33" s="16">
        <v>6808</v>
      </c>
      <c r="V33" s="81" t="s">
        <v>478</v>
      </c>
      <c r="W33" s="16">
        <v>7564</v>
      </c>
      <c r="X33" s="16">
        <v>20332</v>
      </c>
      <c r="Y33" s="17">
        <v>7958</v>
      </c>
      <c r="Z33" s="17">
        <v>177</v>
      </c>
      <c r="AA33" s="16">
        <v>5007</v>
      </c>
      <c r="AB33" s="17">
        <v>4699</v>
      </c>
      <c r="AC33" s="16">
        <v>17841</v>
      </c>
      <c r="AD33" s="18">
        <v>21.366467065868264</v>
      </c>
      <c r="AE33" s="81" t="s">
        <v>478</v>
      </c>
      <c r="AF33" s="16">
        <v>3878</v>
      </c>
      <c r="AG33" s="16">
        <v>885</v>
      </c>
      <c r="AH33" s="16">
        <v>244</v>
      </c>
      <c r="AI33" s="81" t="s">
        <v>478</v>
      </c>
      <c r="AJ33" s="16">
        <v>5007</v>
      </c>
      <c r="AK33" s="18">
        <v>5.9964071856287422</v>
      </c>
      <c r="AL33" s="82" t="s">
        <v>478</v>
      </c>
      <c r="AM33" s="9">
        <v>1.5</v>
      </c>
      <c r="AN33" s="82" t="s">
        <v>478</v>
      </c>
      <c r="AO33" s="9">
        <v>1.5</v>
      </c>
      <c r="AP33" s="10">
        <v>556.66666666666663</v>
      </c>
      <c r="AQ33" s="10">
        <v>10</v>
      </c>
      <c r="AR33" s="10">
        <v>800</v>
      </c>
      <c r="AS33" s="13" t="s">
        <v>471</v>
      </c>
      <c r="AT33" s="11">
        <v>50</v>
      </c>
      <c r="AU33" s="10">
        <v>2400</v>
      </c>
      <c r="AV33" s="10">
        <v>3900</v>
      </c>
      <c r="AW33" s="10">
        <v>430</v>
      </c>
      <c r="AX33" s="51">
        <v>55</v>
      </c>
    </row>
    <row r="34" spans="1:50" ht="15.9" customHeight="1" x14ac:dyDescent="0.3">
      <c r="A34" s="50" t="s">
        <v>183</v>
      </c>
      <c r="B34" s="39" t="s">
        <v>184</v>
      </c>
      <c r="C34" s="39" t="s">
        <v>185</v>
      </c>
      <c r="D34" s="40" t="s">
        <v>186</v>
      </c>
      <c r="E34" s="40" t="s">
        <v>187</v>
      </c>
      <c r="F34" s="10">
        <v>130</v>
      </c>
      <c r="G34" s="10">
        <v>4100</v>
      </c>
      <c r="H34" s="10">
        <v>4300</v>
      </c>
      <c r="I34" s="14">
        <v>2195</v>
      </c>
      <c r="J34" s="10">
        <v>10595</v>
      </c>
      <c r="K34" s="15">
        <v>81.5</v>
      </c>
      <c r="L34" s="79" t="s">
        <v>478</v>
      </c>
      <c r="M34" s="10">
        <v>16</v>
      </c>
      <c r="N34" s="10">
        <v>1500</v>
      </c>
      <c r="O34" s="10">
        <v>11000</v>
      </c>
      <c r="P34" s="15">
        <v>84.615384615384613</v>
      </c>
      <c r="Q34" s="10">
        <v>320</v>
      </c>
      <c r="R34" s="10">
        <v>22</v>
      </c>
      <c r="S34" s="10">
        <v>5</v>
      </c>
      <c r="T34" s="16">
        <v>4500</v>
      </c>
      <c r="U34" s="16">
        <v>8615</v>
      </c>
      <c r="V34" s="81" t="s">
        <v>478</v>
      </c>
      <c r="W34" s="16">
        <v>1898</v>
      </c>
      <c r="X34" s="16">
        <v>15013</v>
      </c>
      <c r="Y34" s="17">
        <v>1400</v>
      </c>
      <c r="Z34" s="80" t="s">
        <v>478</v>
      </c>
      <c r="AA34" s="16">
        <v>8035</v>
      </c>
      <c r="AB34" s="17">
        <v>5578</v>
      </c>
      <c r="AC34" s="16">
        <v>15013</v>
      </c>
      <c r="AD34" s="18">
        <v>115.48461538461538</v>
      </c>
      <c r="AE34" s="81" t="s">
        <v>478</v>
      </c>
      <c r="AF34" s="16">
        <v>7579</v>
      </c>
      <c r="AG34" s="16">
        <v>201</v>
      </c>
      <c r="AH34" s="16">
        <v>255</v>
      </c>
      <c r="AI34" s="81" t="s">
        <v>478</v>
      </c>
      <c r="AJ34" s="16">
        <v>8035</v>
      </c>
      <c r="AK34" s="18">
        <v>61.807692307692307</v>
      </c>
      <c r="AL34" s="82" t="s">
        <v>478</v>
      </c>
      <c r="AM34" s="9">
        <v>1</v>
      </c>
      <c r="AN34" s="82" t="s">
        <v>478</v>
      </c>
      <c r="AO34" s="9">
        <v>1</v>
      </c>
      <c r="AP34" s="10">
        <v>130</v>
      </c>
      <c r="AQ34" s="10">
        <v>14</v>
      </c>
      <c r="AR34" s="10">
        <v>2600</v>
      </c>
      <c r="AS34" s="13" t="s">
        <v>470</v>
      </c>
      <c r="AT34" s="11">
        <v>36</v>
      </c>
      <c r="AU34" s="10">
        <v>1100</v>
      </c>
      <c r="AV34" s="10">
        <v>5100</v>
      </c>
      <c r="AW34" s="10">
        <v>1700</v>
      </c>
      <c r="AX34" s="51">
        <v>52</v>
      </c>
    </row>
    <row r="35" spans="1:50" ht="15.9" customHeight="1" x14ac:dyDescent="0.3">
      <c r="A35" s="50" t="s">
        <v>442</v>
      </c>
      <c r="B35" s="39" t="s">
        <v>391</v>
      </c>
      <c r="C35" s="39" t="s">
        <v>392</v>
      </c>
      <c r="D35" s="40" t="s">
        <v>393</v>
      </c>
      <c r="E35" s="40" t="s">
        <v>394</v>
      </c>
      <c r="F35" s="10">
        <v>277</v>
      </c>
      <c r="G35" s="10">
        <v>832</v>
      </c>
      <c r="H35" s="10">
        <v>1757</v>
      </c>
      <c r="I35" s="84" t="s">
        <v>478</v>
      </c>
      <c r="J35" s="10">
        <v>2589</v>
      </c>
      <c r="K35" s="15">
        <v>9.346570397111913</v>
      </c>
      <c r="L35" s="79" t="s">
        <v>478</v>
      </c>
      <c r="M35" s="79" t="s">
        <v>478</v>
      </c>
      <c r="N35" s="10">
        <v>107</v>
      </c>
      <c r="O35" s="10">
        <v>4770</v>
      </c>
      <c r="P35" s="15">
        <v>17.220216606498195</v>
      </c>
      <c r="Q35" s="79" t="s">
        <v>478</v>
      </c>
      <c r="R35" s="79" t="s">
        <v>478</v>
      </c>
      <c r="S35" s="10">
        <v>10</v>
      </c>
      <c r="T35" s="81" t="s">
        <v>478</v>
      </c>
      <c r="U35" s="16">
        <v>5596</v>
      </c>
      <c r="V35" s="81" t="s">
        <v>478</v>
      </c>
      <c r="W35" s="16">
        <v>3352</v>
      </c>
      <c r="X35" s="16">
        <v>8948</v>
      </c>
      <c r="Y35" s="17">
        <v>2367</v>
      </c>
      <c r="Z35" s="17">
        <v>207</v>
      </c>
      <c r="AA35" s="16">
        <v>4585</v>
      </c>
      <c r="AB35" s="16">
        <v>1788</v>
      </c>
      <c r="AC35" s="16">
        <v>8947</v>
      </c>
      <c r="AD35" s="18">
        <v>32.299638989169672</v>
      </c>
      <c r="AE35" s="81" t="s">
        <v>478</v>
      </c>
      <c r="AF35" s="16">
        <v>3939</v>
      </c>
      <c r="AG35" s="16">
        <v>646</v>
      </c>
      <c r="AH35" s="81" t="s">
        <v>478</v>
      </c>
      <c r="AI35" s="81" t="s">
        <v>478</v>
      </c>
      <c r="AJ35" s="16">
        <v>4585</v>
      </c>
      <c r="AK35" s="18">
        <v>16.552346570397113</v>
      </c>
      <c r="AL35" s="82" t="s">
        <v>478</v>
      </c>
      <c r="AM35" s="9">
        <v>0.25</v>
      </c>
      <c r="AN35" s="82" t="s">
        <v>478</v>
      </c>
      <c r="AO35" s="9">
        <v>0.25</v>
      </c>
      <c r="AP35" s="10">
        <v>1108</v>
      </c>
      <c r="AQ35" s="79" t="s">
        <v>478</v>
      </c>
      <c r="AR35" s="79" t="s">
        <v>478</v>
      </c>
      <c r="AS35" s="13" t="s">
        <v>468</v>
      </c>
      <c r="AT35" s="11">
        <v>10</v>
      </c>
      <c r="AU35" s="10">
        <v>1920</v>
      </c>
      <c r="AV35" s="10">
        <v>14400</v>
      </c>
      <c r="AW35" s="10">
        <v>5000</v>
      </c>
      <c r="AX35" s="83" t="s">
        <v>478</v>
      </c>
    </row>
    <row r="36" spans="1:50" ht="15.9" customHeight="1" x14ac:dyDescent="0.3">
      <c r="A36" s="50" t="s">
        <v>188</v>
      </c>
      <c r="B36" s="39" t="s">
        <v>189</v>
      </c>
      <c r="C36" s="39" t="s">
        <v>190</v>
      </c>
      <c r="D36" s="40" t="s">
        <v>191</v>
      </c>
      <c r="E36" s="40" t="s">
        <v>192</v>
      </c>
      <c r="F36" s="10">
        <v>9451</v>
      </c>
      <c r="G36" s="10">
        <v>63697</v>
      </c>
      <c r="H36" s="79" t="s">
        <v>478</v>
      </c>
      <c r="I36" s="14">
        <v>11810</v>
      </c>
      <c r="J36" s="10">
        <v>75507</v>
      </c>
      <c r="K36" s="15">
        <v>7.9893133001798748</v>
      </c>
      <c r="L36" s="10">
        <v>285</v>
      </c>
      <c r="M36" s="10">
        <v>796</v>
      </c>
      <c r="N36" s="10">
        <v>1417</v>
      </c>
      <c r="O36" s="10">
        <v>26776</v>
      </c>
      <c r="P36" s="15">
        <v>2.833139350333298</v>
      </c>
      <c r="Q36" s="10">
        <v>232</v>
      </c>
      <c r="R36" s="10">
        <v>469</v>
      </c>
      <c r="S36" s="10">
        <v>112</v>
      </c>
      <c r="T36" s="16">
        <v>194555</v>
      </c>
      <c r="U36" s="16">
        <v>8615</v>
      </c>
      <c r="V36" s="81" t="s">
        <v>478</v>
      </c>
      <c r="W36" s="81" t="s">
        <v>478</v>
      </c>
      <c r="X36" s="16">
        <v>203170</v>
      </c>
      <c r="Y36" s="16">
        <v>110575</v>
      </c>
      <c r="Z36" s="16">
        <v>36830</v>
      </c>
      <c r="AA36" s="16">
        <v>22414</v>
      </c>
      <c r="AB36" s="17">
        <v>32851</v>
      </c>
      <c r="AC36" s="16">
        <v>202670</v>
      </c>
      <c r="AD36" s="18">
        <v>21.444291609353506</v>
      </c>
      <c r="AE36" s="81" t="s">
        <v>478</v>
      </c>
      <c r="AF36" s="16">
        <v>14769</v>
      </c>
      <c r="AG36" s="16">
        <v>5450</v>
      </c>
      <c r="AH36" s="16">
        <v>2195</v>
      </c>
      <c r="AI36" s="81" t="s">
        <v>478</v>
      </c>
      <c r="AJ36" s="16">
        <v>22414</v>
      </c>
      <c r="AK36" s="18">
        <v>2.3716008887948363</v>
      </c>
      <c r="AL36" s="9">
        <v>1</v>
      </c>
      <c r="AM36" s="9">
        <v>1</v>
      </c>
      <c r="AN36" s="9">
        <v>2.5</v>
      </c>
      <c r="AO36" s="9">
        <v>3.5</v>
      </c>
      <c r="AP36" s="10">
        <v>2700.2857142857142</v>
      </c>
      <c r="AQ36" s="10">
        <v>22</v>
      </c>
      <c r="AR36" s="10">
        <v>986</v>
      </c>
      <c r="AS36" s="13" t="s">
        <v>468</v>
      </c>
      <c r="AT36" s="11">
        <v>44</v>
      </c>
      <c r="AU36" s="10">
        <v>2288</v>
      </c>
      <c r="AV36" s="10">
        <v>60969</v>
      </c>
      <c r="AW36" s="79" t="s">
        <v>478</v>
      </c>
      <c r="AX36" s="51">
        <v>33</v>
      </c>
    </row>
    <row r="37" spans="1:50" ht="15.9" customHeight="1" x14ac:dyDescent="0.3">
      <c r="A37" s="50" t="s">
        <v>365</v>
      </c>
      <c r="B37" s="39" t="s">
        <v>366</v>
      </c>
      <c r="C37" s="39" t="s">
        <v>367</v>
      </c>
      <c r="D37" s="40" t="s">
        <v>368</v>
      </c>
      <c r="E37" s="40" t="s">
        <v>369</v>
      </c>
      <c r="F37" s="10">
        <v>968</v>
      </c>
      <c r="G37" s="10">
        <v>3989</v>
      </c>
      <c r="H37" s="10">
        <v>6585</v>
      </c>
      <c r="I37" s="14">
        <v>996</v>
      </c>
      <c r="J37" s="10">
        <v>11570</v>
      </c>
      <c r="K37" s="15">
        <v>11.952479338842975</v>
      </c>
      <c r="L37" s="79" t="s">
        <v>478</v>
      </c>
      <c r="M37" s="10">
        <v>187</v>
      </c>
      <c r="N37" s="10">
        <v>640</v>
      </c>
      <c r="O37" s="10">
        <v>14852</v>
      </c>
      <c r="P37" s="15">
        <v>15.34297520661157</v>
      </c>
      <c r="Q37" s="10">
        <v>326</v>
      </c>
      <c r="R37" s="10">
        <v>822</v>
      </c>
      <c r="S37" s="10">
        <v>43</v>
      </c>
      <c r="T37" s="16">
        <v>40327</v>
      </c>
      <c r="U37" s="16">
        <v>8615</v>
      </c>
      <c r="V37" s="16">
        <v>26095</v>
      </c>
      <c r="W37" s="81" t="s">
        <v>478</v>
      </c>
      <c r="X37" s="16">
        <v>75037</v>
      </c>
      <c r="Y37" s="17">
        <v>45954</v>
      </c>
      <c r="Z37" s="17">
        <v>14500</v>
      </c>
      <c r="AA37" s="16">
        <v>11454</v>
      </c>
      <c r="AB37" s="17">
        <v>3129</v>
      </c>
      <c r="AC37" s="16">
        <v>75037</v>
      </c>
      <c r="AD37" s="18">
        <v>77.517561983471069</v>
      </c>
      <c r="AE37" s="81" t="s">
        <v>478</v>
      </c>
      <c r="AF37" s="16">
        <v>2411</v>
      </c>
      <c r="AG37" s="16">
        <v>600</v>
      </c>
      <c r="AH37" s="81" t="s">
        <v>478</v>
      </c>
      <c r="AI37" s="16">
        <v>8443</v>
      </c>
      <c r="AJ37" s="16">
        <v>11454</v>
      </c>
      <c r="AK37" s="18">
        <v>11.832644628099173</v>
      </c>
      <c r="AL37" s="82" t="s">
        <v>478</v>
      </c>
      <c r="AM37" s="9">
        <v>1</v>
      </c>
      <c r="AN37" s="9">
        <v>0.7</v>
      </c>
      <c r="AO37" s="9">
        <v>1.7</v>
      </c>
      <c r="AP37" s="10">
        <v>569.41176470588232</v>
      </c>
      <c r="AQ37" s="79" t="s">
        <v>478</v>
      </c>
      <c r="AR37" s="79" t="s">
        <v>478</v>
      </c>
      <c r="AS37" s="13" t="s">
        <v>471</v>
      </c>
      <c r="AT37" s="11">
        <v>56</v>
      </c>
      <c r="AU37" s="10">
        <v>2136</v>
      </c>
      <c r="AV37" s="10">
        <v>13782</v>
      </c>
      <c r="AW37" s="10">
        <v>486</v>
      </c>
      <c r="AX37" s="51">
        <v>7</v>
      </c>
    </row>
    <row r="38" spans="1:50" ht="15.9" customHeight="1" x14ac:dyDescent="0.3">
      <c r="A38" s="50" t="s">
        <v>193</v>
      </c>
      <c r="B38" s="39" t="s">
        <v>194</v>
      </c>
      <c r="C38" s="39" t="s">
        <v>195</v>
      </c>
      <c r="D38" s="40" t="s">
        <v>196</v>
      </c>
      <c r="E38" s="40" t="s">
        <v>197</v>
      </c>
      <c r="F38" s="10">
        <v>335</v>
      </c>
      <c r="G38" s="10">
        <v>828</v>
      </c>
      <c r="H38" s="10">
        <v>148</v>
      </c>
      <c r="I38" s="14">
        <v>202</v>
      </c>
      <c r="J38" s="10">
        <v>1178</v>
      </c>
      <c r="K38" s="15">
        <v>3.5164179104477613</v>
      </c>
      <c r="L38" s="79" t="s">
        <v>478</v>
      </c>
      <c r="M38" s="10">
        <v>15</v>
      </c>
      <c r="N38" s="10">
        <v>175</v>
      </c>
      <c r="O38" s="10">
        <v>4132</v>
      </c>
      <c r="P38" s="15">
        <v>12.334328358208955</v>
      </c>
      <c r="Q38" s="10">
        <v>12</v>
      </c>
      <c r="R38" s="10">
        <v>6</v>
      </c>
      <c r="S38" s="10">
        <v>14</v>
      </c>
      <c r="T38" s="81" t="s">
        <v>478</v>
      </c>
      <c r="U38" s="16">
        <v>5976</v>
      </c>
      <c r="V38" s="81" t="s">
        <v>478</v>
      </c>
      <c r="W38" s="16">
        <v>1780</v>
      </c>
      <c r="X38" s="16">
        <v>7756</v>
      </c>
      <c r="Y38" s="17">
        <v>2752</v>
      </c>
      <c r="Z38" s="17">
        <v>600</v>
      </c>
      <c r="AA38" s="16">
        <v>1095</v>
      </c>
      <c r="AB38" s="17">
        <v>3309</v>
      </c>
      <c r="AC38" s="16">
        <v>7756</v>
      </c>
      <c r="AD38" s="18">
        <v>23.15223880597015</v>
      </c>
      <c r="AE38" s="81" t="s">
        <v>478</v>
      </c>
      <c r="AF38" s="16">
        <v>869</v>
      </c>
      <c r="AG38" s="16">
        <v>198</v>
      </c>
      <c r="AH38" s="16">
        <v>28</v>
      </c>
      <c r="AI38" s="81" t="s">
        <v>478</v>
      </c>
      <c r="AJ38" s="16">
        <v>1095</v>
      </c>
      <c r="AK38" s="18">
        <v>3.2686567164179103</v>
      </c>
      <c r="AL38" s="82" t="s">
        <v>478</v>
      </c>
      <c r="AM38" s="9">
        <v>0.25</v>
      </c>
      <c r="AN38" s="82" t="s">
        <v>478</v>
      </c>
      <c r="AO38" s="9">
        <v>0.25</v>
      </c>
      <c r="AP38" s="10">
        <v>1340</v>
      </c>
      <c r="AQ38" s="10">
        <v>2</v>
      </c>
      <c r="AR38" s="10">
        <v>25</v>
      </c>
      <c r="AS38" s="13" t="s">
        <v>470</v>
      </c>
      <c r="AT38" s="11">
        <v>10</v>
      </c>
      <c r="AU38" s="10">
        <v>520</v>
      </c>
      <c r="AV38" s="10">
        <v>1420</v>
      </c>
      <c r="AW38" s="10">
        <v>40</v>
      </c>
      <c r="AX38" s="51">
        <v>6</v>
      </c>
    </row>
    <row r="39" spans="1:50" ht="15.9" customHeight="1" x14ac:dyDescent="0.3">
      <c r="A39" s="50" t="s">
        <v>198</v>
      </c>
      <c r="B39" s="39" t="s">
        <v>199</v>
      </c>
      <c r="C39" s="39" t="s">
        <v>200</v>
      </c>
      <c r="D39" s="40" t="s">
        <v>201</v>
      </c>
      <c r="E39" s="40" t="s">
        <v>202</v>
      </c>
      <c r="F39" s="10">
        <v>90</v>
      </c>
      <c r="G39" s="10">
        <v>1600</v>
      </c>
      <c r="H39" s="10">
        <v>1500</v>
      </c>
      <c r="I39" s="14">
        <v>1344</v>
      </c>
      <c r="J39" s="10">
        <v>4444</v>
      </c>
      <c r="K39" s="15">
        <v>49.37777777777778</v>
      </c>
      <c r="L39" s="79" t="s">
        <v>478</v>
      </c>
      <c r="M39" s="10">
        <v>4</v>
      </c>
      <c r="N39" s="10">
        <v>510</v>
      </c>
      <c r="O39" s="10">
        <v>5158</v>
      </c>
      <c r="P39" s="15">
        <v>57.31111111111111</v>
      </c>
      <c r="Q39" s="10">
        <v>16</v>
      </c>
      <c r="R39" s="10">
        <v>119</v>
      </c>
      <c r="S39" s="10">
        <v>16</v>
      </c>
      <c r="T39" s="16">
        <v>5000</v>
      </c>
      <c r="U39" s="16">
        <v>8615</v>
      </c>
      <c r="V39" s="81" t="s">
        <v>478</v>
      </c>
      <c r="W39" s="81" t="s">
        <v>478</v>
      </c>
      <c r="X39" s="16">
        <v>13615</v>
      </c>
      <c r="Y39" s="17">
        <v>7016</v>
      </c>
      <c r="Z39" s="80" t="s">
        <v>478</v>
      </c>
      <c r="AA39" s="16">
        <v>4900</v>
      </c>
      <c r="AB39" s="16">
        <v>1698</v>
      </c>
      <c r="AC39" s="16">
        <v>13614</v>
      </c>
      <c r="AD39" s="18">
        <v>151.26666666666668</v>
      </c>
      <c r="AE39" s="81" t="s">
        <v>478</v>
      </c>
      <c r="AF39" s="16">
        <v>3400</v>
      </c>
      <c r="AG39" s="16">
        <v>1000</v>
      </c>
      <c r="AH39" s="16">
        <v>500</v>
      </c>
      <c r="AI39" s="81" t="s">
        <v>478</v>
      </c>
      <c r="AJ39" s="16">
        <v>4900</v>
      </c>
      <c r="AK39" s="18">
        <v>54.444444444444443</v>
      </c>
      <c r="AL39" s="82" t="s">
        <v>478</v>
      </c>
      <c r="AM39" s="9">
        <v>0.25</v>
      </c>
      <c r="AN39" s="82" t="s">
        <v>478</v>
      </c>
      <c r="AO39" s="9">
        <v>0.25</v>
      </c>
      <c r="AP39" s="10">
        <v>360</v>
      </c>
      <c r="AQ39" s="79" t="s">
        <v>478</v>
      </c>
      <c r="AR39" s="79" t="s">
        <v>478</v>
      </c>
      <c r="AS39" s="13" t="s">
        <v>468</v>
      </c>
      <c r="AT39" s="11">
        <v>15</v>
      </c>
      <c r="AU39" s="10">
        <v>750</v>
      </c>
      <c r="AV39" s="10">
        <v>960</v>
      </c>
      <c r="AW39" s="10">
        <v>310</v>
      </c>
      <c r="AX39" s="51">
        <v>13</v>
      </c>
    </row>
    <row r="40" spans="1:50" ht="15.9" customHeight="1" x14ac:dyDescent="0.3">
      <c r="A40" s="50" t="s">
        <v>203</v>
      </c>
      <c r="B40" s="39" t="s">
        <v>204</v>
      </c>
      <c r="C40" s="39" t="s">
        <v>205</v>
      </c>
      <c r="D40" s="40" t="s">
        <v>206</v>
      </c>
      <c r="E40" s="40" t="s">
        <v>207</v>
      </c>
      <c r="F40" s="10">
        <v>29251</v>
      </c>
      <c r="G40" s="10">
        <v>102067</v>
      </c>
      <c r="H40" s="10">
        <v>119012</v>
      </c>
      <c r="I40" s="14">
        <v>56493</v>
      </c>
      <c r="J40" s="10">
        <v>277572</v>
      </c>
      <c r="K40" s="15">
        <v>9.4893166045605284</v>
      </c>
      <c r="L40" s="10">
        <v>6665</v>
      </c>
      <c r="M40" s="10">
        <v>7024</v>
      </c>
      <c r="N40" s="10">
        <v>5351</v>
      </c>
      <c r="O40" s="10">
        <v>135750</v>
      </c>
      <c r="P40" s="15">
        <v>4.6408669789067041</v>
      </c>
      <c r="Q40" s="10">
        <v>2464</v>
      </c>
      <c r="R40" s="10">
        <v>2343</v>
      </c>
      <c r="S40" s="10">
        <v>318</v>
      </c>
      <c r="T40" s="16">
        <v>1232703</v>
      </c>
      <c r="U40" s="16">
        <v>38045</v>
      </c>
      <c r="V40" s="81" t="s">
        <v>478</v>
      </c>
      <c r="W40" s="81" t="s">
        <v>478</v>
      </c>
      <c r="X40" s="16">
        <v>1270748</v>
      </c>
      <c r="Y40" s="16">
        <v>508105</v>
      </c>
      <c r="Z40" s="16">
        <v>280758</v>
      </c>
      <c r="AA40" s="16">
        <v>104451</v>
      </c>
      <c r="AB40" s="17">
        <v>377434</v>
      </c>
      <c r="AC40" s="16">
        <v>1270748</v>
      </c>
      <c r="AD40" s="18">
        <v>43.442890841338759</v>
      </c>
      <c r="AE40" s="81" t="s">
        <v>478</v>
      </c>
      <c r="AF40" s="16">
        <v>55281</v>
      </c>
      <c r="AG40" s="16">
        <v>29850</v>
      </c>
      <c r="AH40" s="16">
        <v>10420</v>
      </c>
      <c r="AI40" s="16">
        <v>8900</v>
      </c>
      <c r="AJ40" s="16">
        <v>104451</v>
      </c>
      <c r="AK40" s="18">
        <v>3.5708522785545793</v>
      </c>
      <c r="AL40" s="9">
        <v>2.81</v>
      </c>
      <c r="AM40" s="9">
        <v>5.16</v>
      </c>
      <c r="AN40" s="9">
        <v>13.3</v>
      </c>
      <c r="AO40" s="9">
        <v>18.46</v>
      </c>
      <c r="AP40" s="10">
        <v>1584.5612134344528</v>
      </c>
      <c r="AQ40" s="10">
        <v>96</v>
      </c>
      <c r="AR40" s="10">
        <v>1668</v>
      </c>
      <c r="AS40" s="13" t="s">
        <v>469</v>
      </c>
      <c r="AT40" s="11">
        <v>145</v>
      </c>
      <c r="AU40" s="10">
        <v>7000</v>
      </c>
      <c r="AV40" s="10">
        <v>374174</v>
      </c>
      <c r="AW40" s="10">
        <v>24066</v>
      </c>
      <c r="AX40" s="51">
        <v>351</v>
      </c>
    </row>
    <row r="41" spans="1:50" ht="15.9" customHeight="1" x14ac:dyDescent="0.3">
      <c r="A41" s="50" t="s">
        <v>208</v>
      </c>
      <c r="B41" s="39" t="s">
        <v>209</v>
      </c>
      <c r="C41" s="39" t="s">
        <v>210</v>
      </c>
      <c r="D41" s="40" t="s">
        <v>211</v>
      </c>
      <c r="E41" s="40" t="s">
        <v>212</v>
      </c>
      <c r="F41" s="10">
        <v>712</v>
      </c>
      <c r="G41" s="10">
        <v>406</v>
      </c>
      <c r="H41" s="10">
        <v>303</v>
      </c>
      <c r="I41" s="14">
        <v>62</v>
      </c>
      <c r="J41" s="10">
        <v>771</v>
      </c>
      <c r="K41" s="15">
        <v>1.0828651685393258</v>
      </c>
      <c r="L41" s="79" t="s">
        <v>478</v>
      </c>
      <c r="M41" s="10">
        <v>333</v>
      </c>
      <c r="N41" s="10">
        <v>400</v>
      </c>
      <c r="O41" s="10">
        <v>8200</v>
      </c>
      <c r="P41" s="15">
        <v>11.51685393258427</v>
      </c>
      <c r="Q41" s="10">
        <v>180</v>
      </c>
      <c r="R41" s="10">
        <v>33</v>
      </c>
      <c r="S41" s="10">
        <v>35</v>
      </c>
      <c r="T41" s="16">
        <v>4763</v>
      </c>
      <c r="U41" s="16">
        <v>8615</v>
      </c>
      <c r="V41" s="81" t="s">
        <v>478</v>
      </c>
      <c r="W41" s="81" t="s">
        <v>478</v>
      </c>
      <c r="X41" s="16">
        <v>13378</v>
      </c>
      <c r="Y41" s="17">
        <v>4763</v>
      </c>
      <c r="Z41" s="80" t="s">
        <v>478</v>
      </c>
      <c r="AA41" s="16">
        <v>8115</v>
      </c>
      <c r="AB41" s="17">
        <v>500</v>
      </c>
      <c r="AC41" s="16">
        <v>13378</v>
      </c>
      <c r="AD41" s="18">
        <v>18.789325842696631</v>
      </c>
      <c r="AE41" s="81" t="s">
        <v>478</v>
      </c>
      <c r="AF41" s="16">
        <v>6915</v>
      </c>
      <c r="AG41" s="16">
        <v>1200</v>
      </c>
      <c r="AH41" s="81" t="s">
        <v>478</v>
      </c>
      <c r="AI41" s="81" t="s">
        <v>478</v>
      </c>
      <c r="AJ41" s="16">
        <v>8115</v>
      </c>
      <c r="AK41" s="18">
        <v>11.39747191011236</v>
      </c>
      <c r="AL41" s="82" t="s">
        <v>478</v>
      </c>
      <c r="AM41" s="82" t="s">
        <v>478</v>
      </c>
      <c r="AN41" s="9">
        <v>0.38</v>
      </c>
      <c r="AO41" s="9">
        <v>0.38</v>
      </c>
      <c r="AP41" s="10">
        <v>1873.6842105263158</v>
      </c>
      <c r="AQ41" s="10">
        <v>1</v>
      </c>
      <c r="AR41" s="10">
        <v>50</v>
      </c>
      <c r="AS41" s="13" t="s">
        <v>471</v>
      </c>
      <c r="AT41" s="11">
        <v>15</v>
      </c>
      <c r="AU41" s="10">
        <v>750</v>
      </c>
      <c r="AV41" s="10">
        <v>537</v>
      </c>
      <c r="AW41" s="10">
        <v>16</v>
      </c>
      <c r="AX41" s="51">
        <v>8</v>
      </c>
    </row>
    <row r="42" spans="1:50" ht="15.9" customHeight="1" x14ac:dyDescent="0.3">
      <c r="A42" s="50" t="s">
        <v>213</v>
      </c>
      <c r="B42" s="39" t="s">
        <v>214</v>
      </c>
      <c r="C42" s="39" t="s">
        <v>215</v>
      </c>
      <c r="D42" s="40" t="s">
        <v>216</v>
      </c>
      <c r="E42" s="40" t="s">
        <v>217</v>
      </c>
      <c r="F42" s="10">
        <v>1485</v>
      </c>
      <c r="G42" s="10">
        <v>13439</v>
      </c>
      <c r="H42" s="79" t="s">
        <v>478</v>
      </c>
      <c r="I42" s="14">
        <v>217</v>
      </c>
      <c r="J42" s="10">
        <v>13656</v>
      </c>
      <c r="K42" s="15">
        <v>9.1959595959595966</v>
      </c>
      <c r="L42" s="10">
        <v>1</v>
      </c>
      <c r="M42" s="10">
        <v>3</v>
      </c>
      <c r="N42" s="79" t="s">
        <v>478</v>
      </c>
      <c r="O42" s="10">
        <v>11979</v>
      </c>
      <c r="P42" s="15">
        <v>8.0666666666666664</v>
      </c>
      <c r="Q42" s="10">
        <v>275</v>
      </c>
      <c r="R42" s="10">
        <v>146</v>
      </c>
      <c r="S42" s="10">
        <v>1</v>
      </c>
      <c r="T42" s="81" t="s">
        <v>478</v>
      </c>
      <c r="U42" s="16">
        <v>5000</v>
      </c>
      <c r="V42" s="81" t="s">
        <v>478</v>
      </c>
      <c r="W42" s="81" t="s">
        <v>478</v>
      </c>
      <c r="X42" s="16">
        <v>5000</v>
      </c>
      <c r="Y42" s="17">
        <v>3880</v>
      </c>
      <c r="Z42" s="80" t="s">
        <v>478</v>
      </c>
      <c r="AA42" s="16">
        <v>985</v>
      </c>
      <c r="AB42" s="16">
        <v>135</v>
      </c>
      <c r="AC42" s="16">
        <v>5000</v>
      </c>
      <c r="AD42" s="18">
        <v>3.3670033670033672</v>
      </c>
      <c r="AE42" s="81" t="s">
        <v>478</v>
      </c>
      <c r="AF42" s="16">
        <v>945</v>
      </c>
      <c r="AG42" s="81" t="s">
        <v>478</v>
      </c>
      <c r="AH42" s="16">
        <v>40</v>
      </c>
      <c r="AI42" s="81" t="s">
        <v>478</v>
      </c>
      <c r="AJ42" s="16">
        <v>985</v>
      </c>
      <c r="AK42" s="18">
        <v>0.66329966329966328</v>
      </c>
      <c r="AL42" s="82" t="s">
        <v>478</v>
      </c>
      <c r="AM42" s="9">
        <v>1</v>
      </c>
      <c r="AN42" s="82" t="s">
        <v>478</v>
      </c>
      <c r="AO42" s="9">
        <v>1</v>
      </c>
      <c r="AP42" s="10">
        <v>1485</v>
      </c>
      <c r="AQ42" s="10">
        <v>2</v>
      </c>
      <c r="AR42" s="10">
        <v>200</v>
      </c>
      <c r="AS42" s="13" t="s">
        <v>470</v>
      </c>
      <c r="AT42" s="11">
        <v>34</v>
      </c>
      <c r="AU42" s="10">
        <v>2000</v>
      </c>
      <c r="AV42" s="10">
        <v>9000</v>
      </c>
      <c r="AW42" s="10">
        <v>200</v>
      </c>
      <c r="AX42" s="83" t="s">
        <v>478</v>
      </c>
    </row>
    <row r="43" spans="1:50" ht="15.9" customHeight="1" x14ac:dyDescent="0.3">
      <c r="A43" s="50" t="s">
        <v>218</v>
      </c>
      <c r="B43" s="39" t="s">
        <v>219</v>
      </c>
      <c r="C43" s="39" t="s">
        <v>220</v>
      </c>
      <c r="D43" s="40" t="s">
        <v>221</v>
      </c>
      <c r="E43" s="40" t="s">
        <v>222</v>
      </c>
      <c r="F43" s="10">
        <v>12819</v>
      </c>
      <c r="G43" s="10">
        <v>49433</v>
      </c>
      <c r="H43" s="10">
        <v>33895</v>
      </c>
      <c r="I43" s="14">
        <v>8514</v>
      </c>
      <c r="J43" s="10">
        <v>91842</v>
      </c>
      <c r="K43" s="15">
        <v>7.1645214135267965</v>
      </c>
      <c r="L43" s="10">
        <v>743</v>
      </c>
      <c r="M43" s="10">
        <v>724</v>
      </c>
      <c r="N43" s="10">
        <v>1995</v>
      </c>
      <c r="O43" s="10">
        <v>57624</v>
      </c>
      <c r="P43" s="15">
        <v>4.495202433887199</v>
      </c>
      <c r="Q43" s="10">
        <v>1337</v>
      </c>
      <c r="R43" s="10">
        <v>568</v>
      </c>
      <c r="S43" s="10">
        <v>358</v>
      </c>
      <c r="T43" s="16">
        <v>273896</v>
      </c>
      <c r="U43" s="16">
        <v>22115</v>
      </c>
      <c r="V43" s="16">
        <v>3182</v>
      </c>
      <c r="W43" s="81" t="s">
        <v>478</v>
      </c>
      <c r="X43" s="16">
        <v>299193</v>
      </c>
      <c r="Y43" s="16">
        <v>131837</v>
      </c>
      <c r="Z43" s="16">
        <v>24325</v>
      </c>
      <c r="AA43" s="16">
        <v>46690</v>
      </c>
      <c r="AB43" s="17">
        <v>96341</v>
      </c>
      <c r="AC43" s="16">
        <v>299193</v>
      </c>
      <c r="AD43" s="18">
        <v>23.339808097355487</v>
      </c>
      <c r="AE43" s="81" t="s">
        <v>478</v>
      </c>
      <c r="AF43" s="16">
        <v>31341</v>
      </c>
      <c r="AG43" s="16">
        <v>4612</v>
      </c>
      <c r="AH43" s="16">
        <v>2398</v>
      </c>
      <c r="AI43" s="16">
        <v>8339</v>
      </c>
      <c r="AJ43" s="16">
        <v>46690</v>
      </c>
      <c r="AK43" s="18">
        <v>3.6422497854746858</v>
      </c>
      <c r="AL43" s="82" t="s">
        <v>478</v>
      </c>
      <c r="AM43" s="9">
        <v>1</v>
      </c>
      <c r="AN43" s="9">
        <v>3</v>
      </c>
      <c r="AO43" s="9">
        <v>4</v>
      </c>
      <c r="AP43" s="10">
        <v>3204.75</v>
      </c>
      <c r="AQ43" s="10">
        <v>83</v>
      </c>
      <c r="AR43" s="10">
        <v>62</v>
      </c>
      <c r="AS43" s="13" t="s">
        <v>468</v>
      </c>
      <c r="AT43" s="11">
        <v>63</v>
      </c>
      <c r="AU43" s="10">
        <v>3276</v>
      </c>
      <c r="AV43" s="10">
        <v>87331</v>
      </c>
      <c r="AW43" s="10">
        <v>25000</v>
      </c>
      <c r="AX43" s="51">
        <v>122</v>
      </c>
    </row>
    <row r="44" spans="1:50" ht="15.9" customHeight="1" x14ac:dyDescent="0.3">
      <c r="A44" s="50" t="s">
        <v>330</v>
      </c>
      <c r="B44" s="39" t="s">
        <v>331</v>
      </c>
      <c r="C44" s="39" t="s">
        <v>448</v>
      </c>
      <c r="D44" s="40" t="s">
        <v>332</v>
      </c>
      <c r="E44" s="40" t="s">
        <v>333</v>
      </c>
      <c r="F44" s="10">
        <v>400</v>
      </c>
      <c r="G44" s="10">
        <v>729</v>
      </c>
      <c r="H44" s="10">
        <v>420</v>
      </c>
      <c r="I44" s="14">
        <v>742</v>
      </c>
      <c r="J44" s="10">
        <v>1891</v>
      </c>
      <c r="K44" s="15">
        <v>4.7275</v>
      </c>
      <c r="L44" s="79" t="s">
        <v>478</v>
      </c>
      <c r="M44" s="10">
        <v>110</v>
      </c>
      <c r="N44" s="10">
        <v>109</v>
      </c>
      <c r="O44" s="10">
        <v>4313</v>
      </c>
      <c r="P44" s="15">
        <v>10.782500000000001</v>
      </c>
      <c r="Q44" s="10">
        <v>155</v>
      </c>
      <c r="R44" s="10">
        <v>97</v>
      </c>
      <c r="S44" s="10">
        <v>13</v>
      </c>
      <c r="T44" s="16">
        <v>2327</v>
      </c>
      <c r="U44" s="16">
        <v>7169</v>
      </c>
      <c r="V44" s="81" t="s">
        <v>478</v>
      </c>
      <c r="W44" s="16">
        <v>2038</v>
      </c>
      <c r="X44" s="16">
        <v>11534</v>
      </c>
      <c r="Y44" s="17">
        <v>1184</v>
      </c>
      <c r="Z44" s="17">
        <v>749</v>
      </c>
      <c r="AA44" s="16">
        <v>3159</v>
      </c>
      <c r="AB44" s="16">
        <v>5102</v>
      </c>
      <c r="AC44" s="16">
        <v>10194</v>
      </c>
      <c r="AD44" s="18">
        <v>25.484999999999999</v>
      </c>
      <c r="AE44" s="81" t="s">
        <v>478</v>
      </c>
      <c r="AF44" s="16">
        <v>1910</v>
      </c>
      <c r="AG44" s="16">
        <v>216</v>
      </c>
      <c r="AH44" s="16">
        <v>1004</v>
      </c>
      <c r="AI44" s="16">
        <v>29</v>
      </c>
      <c r="AJ44" s="16">
        <v>3159</v>
      </c>
      <c r="AK44" s="18">
        <v>7.8975</v>
      </c>
      <c r="AL44" s="82" t="s">
        <v>478</v>
      </c>
      <c r="AM44" s="82" t="s">
        <v>478</v>
      </c>
      <c r="AN44" s="9">
        <v>7.0000000000000007E-2</v>
      </c>
      <c r="AO44" s="9">
        <v>7.0000000000000007E-2</v>
      </c>
      <c r="AP44" s="10">
        <v>5714.2857142857138</v>
      </c>
      <c r="AQ44" s="10">
        <v>7</v>
      </c>
      <c r="AR44" s="10">
        <v>1380</v>
      </c>
      <c r="AS44" s="13" t="s">
        <v>470</v>
      </c>
      <c r="AT44" s="11">
        <v>18</v>
      </c>
      <c r="AU44" s="10">
        <v>1180</v>
      </c>
      <c r="AV44" s="10">
        <v>1568</v>
      </c>
      <c r="AW44" s="10">
        <v>15</v>
      </c>
      <c r="AX44" s="83" t="s">
        <v>478</v>
      </c>
    </row>
    <row r="45" spans="1:50" ht="15.9" customHeight="1" x14ac:dyDescent="0.3">
      <c r="A45" s="50" t="s">
        <v>223</v>
      </c>
      <c r="B45" s="39" t="s">
        <v>224</v>
      </c>
      <c r="C45" s="39" t="s">
        <v>225</v>
      </c>
      <c r="D45" s="40" t="s">
        <v>226</v>
      </c>
      <c r="E45" s="40" t="s">
        <v>227</v>
      </c>
      <c r="F45" s="10">
        <v>14664</v>
      </c>
      <c r="G45" s="10">
        <v>67722</v>
      </c>
      <c r="H45" s="10">
        <v>40008</v>
      </c>
      <c r="I45" s="14">
        <v>32875</v>
      </c>
      <c r="J45" s="10">
        <v>140605</v>
      </c>
      <c r="K45" s="15">
        <v>9.5884478996181119</v>
      </c>
      <c r="L45" s="10">
        <v>762</v>
      </c>
      <c r="M45" s="10">
        <v>1014</v>
      </c>
      <c r="N45" s="10">
        <v>2000</v>
      </c>
      <c r="O45" s="10">
        <v>48260</v>
      </c>
      <c r="P45" s="15">
        <v>3.2910529187124933</v>
      </c>
      <c r="Q45" s="10">
        <v>1465</v>
      </c>
      <c r="R45" s="10">
        <v>1005</v>
      </c>
      <c r="S45" s="10">
        <v>157</v>
      </c>
      <c r="T45" s="16">
        <v>628175</v>
      </c>
      <c r="U45" s="16">
        <v>12205</v>
      </c>
      <c r="V45" s="81" t="s">
        <v>478</v>
      </c>
      <c r="W45" s="16">
        <v>15650</v>
      </c>
      <c r="X45" s="16">
        <v>656030</v>
      </c>
      <c r="Y45" s="16">
        <v>344981</v>
      </c>
      <c r="Z45" s="16">
        <v>144946</v>
      </c>
      <c r="AA45" s="16">
        <v>83637</v>
      </c>
      <c r="AB45" s="16">
        <v>82466</v>
      </c>
      <c r="AC45" s="16">
        <v>656030</v>
      </c>
      <c r="AD45" s="18">
        <v>44.737452264048009</v>
      </c>
      <c r="AE45" s="81" t="s">
        <v>478</v>
      </c>
      <c r="AF45" s="16">
        <v>48912</v>
      </c>
      <c r="AG45" s="16">
        <v>5474</v>
      </c>
      <c r="AH45" s="16">
        <v>8788</v>
      </c>
      <c r="AI45" s="16">
        <v>20463</v>
      </c>
      <c r="AJ45" s="16">
        <v>83637</v>
      </c>
      <c r="AK45" s="18">
        <v>5.7035597381342065</v>
      </c>
      <c r="AL45" s="9">
        <v>3</v>
      </c>
      <c r="AM45" s="9">
        <v>3.6</v>
      </c>
      <c r="AN45" s="9">
        <v>7.95</v>
      </c>
      <c r="AO45" s="9">
        <v>11.55</v>
      </c>
      <c r="AP45" s="10">
        <v>1269.6103896103896</v>
      </c>
      <c r="AQ45" s="10">
        <v>7</v>
      </c>
      <c r="AR45" s="10">
        <v>150</v>
      </c>
      <c r="AS45" s="13" t="s">
        <v>468</v>
      </c>
      <c r="AT45" s="11">
        <v>56</v>
      </c>
      <c r="AU45" s="10">
        <v>2912</v>
      </c>
      <c r="AV45" s="10">
        <v>290730</v>
      </c>
      <c r="AW45" s="10">
        <v>8926</v>
      </c>
      <c r="AX45" s="51">
        <v>299</v>
      </c>
    </row>
    <row r="46" spans="1:50" ht="15.9" customHeight="1" x14ac:dyDescent="0.3">
      <c r="A46" s="50" t="s">
        <v>445</v>
      </c>
      <c r="B46" s="39" t="s">
        <v>228</v>
      </c>
      <c r="C46" s="39" t="s">
        <v>229</v>
      </c>
      <c r="D46" s="40" t="s">
        <v>104</v>
      </c>
      <c r="E46" s="40" t="s">
        <v>230</v>
      </c>
      <c r="F46" s="10">
        <v>14745</v>
      </c>
      <c r="G46" s="10">
        <v>86294</v>
      </c>
      <c r="H46" s="79" t="s">
        <v>478</v>
      </c>
      <c r="I46" s="84" t="s">
        <v>478</v>
      </c>
      <c r="J46" s="10">
        <v>86294</v>
      </c>
      <c r="K46" s="15">
        <v>5.8524245506951509</v>
      </c>
      <c r="L46" s="10">
        <v>245</v>
      </c>
      <c r="M46" s="10">
        <v>354</v>
      </c>
      <c r="N46" s="10">
        <v>3080</v>
      </c>
      <c r="O46" s="10">
        <v>49373</v>
      </c>
      <c r="P46" s="15">
        <v>3.3484571041030859</v>
      </c>
      <c r="Q46" s="10">
        <v>4179</v>
      </c>
      <c r="R46" s="10">
        <v>672</v>
      </c>
      <c r="S46" s="10">
        <v>274</v>
      </c>
      <c r="T46" s="16">
        <v>486009</v>
      </c>
      <c r="U46" s="16">
        <v>8615</v>
      </c>
      <c r="V46" s="81" t="s">
        <v>478</v>
      </c>
      <c r="W46" s="81" t="s">
        <v>478</v>
      </c>
      <c r="X46" s="16">
        <v>494624</v>
      </c>
      <c r="Y46" s="16">
        <v>277490</v>
      </c>
      <c r="Z46" s="16">
        <v>97782</v>
      </c>
      <c r="AA46" s="16">
        <v>52048</v>
      </c>
      <c r="AB46" s="16">
        <v>67304</v>
      </c>
      <c r="AC46" s="16">
        <v>494624</v>
      </c>
      <c r="AD46" s="18">
        <v>33.545201763309599</v>
      </c>
      <c r="AE46" s="81" t="s">
        <v>478</v>
      </c>
      <c r="AF46" s="16">
        <v>44340</v>
      </c>
      <c r="AG46" s="16">
        <v>5708</v>
      </c>
      <c r="AH46" s="16">
        <v>2000</v>
      </c>
      <c r="AI46" s="81" t="s">
        <v>478</v>
      </c>
      <c r="AJ46" s="16">
        <v>52048</v>
      </c>
      <c r="AK46" s="18">
        <v>3.5298745337402511</v>
      </c>
      <c r="AL46" s="9">
        <v>1</v>
      </c>
      <c r="AM46" s="9">
        <v>1</v>
      </c>
      <c r="AN46" s="9">
        <v>6.76</v>
      </c>
      <c r="AO46" s="9">
        <v>7.76</v>
      </c>
      <c r="AP46" s="10">
        <v>1900.1288659793815</v>
      </c>
      <c r="AQ46" s="10">
        <v>15</v>
      </c>
      <c r="AR46" s="10">
        <v>150</v>
      </c>
      <c r="AS46" s="13" t="s">
        <v>468</v>
      </c>
      <c r="AT46" s="11">
        <v>66</v>
      </c>
      <c r="AU46" s="10">
        <v>3318</v>
      </c>
      <c r="AV46" s="10">
        <v>122010</v>
      </c>
      <c r="AW46" s="10">
        <v>3800</v>
      </c>
      <c r="AX46" s="51">
        <v>61</v>
      </c>
    </row>
    <row r="47" spans="1:50" ht="15.9" customHeight="1" x14ac:dyDescent="0.3">
      <c r="A47" s="50" t="s">
        <v>231</v>
      </c>
      <c r="B47" s="39" t="s">
        <v>232</v>
      </c>
      <c r="C47" s="39" t="s">
        <v>233</v>
      </c>
      <c r="D47" s="40" t="s">
        <v>234</v>
      </c>
      <c r="E47" s="40" t="s">
        <v>235</v>
      </c>
      <c r="F47" s="10">
        <v>3589</v>
      </c>
      <c r="G47" s="10">
        <v>10500</v>
      </c>
      <c r="H47" s="79" t="s">
        <v>478</v>
      </c>
      <c r="I47" s="14">
        <v>8500</v>
      </c>
      <c r="J47" s="10">
        <v>19000</v>
      </c>
      <c r="K47" s="15">
        <v>5.2939537475619947</v>
      </c>
      <c r="L47" s="10">
        <v>230</v>
      </c>
      <c r="M47" s="10">
        <v>486</v>
      </c>
      <c r="N47" s="10">
        <v>2045</v>
      </c>
      <c r="O47" s="10">
        <v>14045</v>
      </c>
      <c r="P47" s="15">
        <v>3.9133463360267484</v>
      </c>
      <c r="Q47" s="79" t="s">
        <v>478</v>
      </c>
      <c r="R47" s="10">
        <v>685</v>
      </c>
      <c r="S47" s="10">
        <v>112</v>
      </c>
      <c r="T47" s="16">
        <v>122002</v>
      </c>
      <c r="U47" s="16">
        <v>17230</v>
      </c>
      <c r="V47" s="16">
        <v>4290</v>
      </c>
      <c r="W47" s="81" t="s">
        <v>478</v>
      </c>
      <c r="X47" s="16">
        <v>143522</v>
      </c>
      <c r="Y47" s="16">
        <v>79254</v>
      </c>
      <c r="Z47" s="16">
        <v>15689</v>
      </c>
      <c r="AA47" s="16">
        <v>33369</v>
      </c>
      <c r="AB47" s="17">
        <v>15211</v>
      </c>
      <c r="AC47" s="16">
        <v>143523</v>
      </c>
      <c r="AD47" s="18">
        <v>39.989690721649481</v>
      </c>
      <c r="AE47" s="81" t="s">
        <v>478</v>
      </c>
      <c r="AF47" s="16">
        <v>28698</v>
      </c>
      <c r="AG47" s="16">
        <v>2557</v>
      </c>
      <c r="AH47" s="16">
        <v>1521</v>
      </c>
      <c r="AI47" s="16">
        <v>593</v>
      </c>
      <c r="AJ47" s="16">
        <v>33369</v>
      </c>
      <c r="AK47" s="18">
        <v>9.2975759264419064</v>
      </c>
      <c r="AL47" s="9">
        <v>1.25</v>
      </c>
      <c r="AM47" s="9">
        <v>1.25</v>
      </c>
      <c r="AN47" s="9">
        <v>1</v>
      </c>
      <c r="AO47" s="9">
        <v>2.25</v>
      </c>
      <c r="AP47" s="10">
        <v>1595.1111111111111</v>
      </c>
      <c r="AQ47" s="79" t="s">
        <v>478</v>
      </c>
      <c r="AR47" s="79" t="s">
        <v>478</v>
      </c>
      <c r="AS47" s="13" t="s">
        <v>469</v>
      </c>
      <c r="AT47" s="11">
        <v>61</v>
      </c>
      <c r="AU47" s="10">
        <v>3030</v>
      </c>
      <c r="AV47" s="10">
        <v>9900</v>
      </c>
      <c r="AW47" s="10">
        <v>1720</v>
      </c>
      <c r="AX47" s="51">
        <v>75</v>
      </c>
    </row>
    <row r="48" spans="1:50" ht="15.9" customHeight="1" x14ac:dyDescent="0.3">
      <c r="A48" s="50" t="s">
        <v>334</v>
      </c>
      <c r="B48" s="39" t="s">
        <v>335</v>
      </c>
      <c r="C48" s="39" t="s">
        <v>336</v>
      </c>
      <c r="D48" s="40" t="s">
        <v>337</v>
      </c>
      <c r="E48" s="40" t="s">
        <v>338</v>
      </c>
      <c r="F48" s="10">
        <v>281</v>
      </c>
      <c r="G48" s="10">
        <v>10</v>
      </c>
      <c r="H48" s="79" t="s">
        <v>478</v>
      </c>
      <c r="I48" s="14">
        <v>39</v>
      </c>
      <c r="J48" s="10">
        <v>49</v>
      </c>
      <c r="K48" s="15">
        <v>0.17437722419928825</v>
      </c>
      <c r="L48" s="79" t="s">
        <v>478</v>
      </c>
      <c r="M48" s="79" t="s">
        <v>478</v>
      </c>
      <c r="N48" s="79" t="s">
        <v>478</v>
      </c>
      <c r="O48" s="10">
        <v>6300</v>
      </c>
      <c r="P48" s="15">
        <v>22.419928825622776</v>
      </c>
      <c r="Q48" s="10">
        <v>66</v>
      </c>
      <c r="R48" s="10">
        <v>92</v>
      </c>
      <c r="S48" s="10">
        <v>12</v>
      </c>
      <c r="T48" s="16">
        <v>5000</v>
      </c>
      <c r="U48" s="16">
        <v>8516</v>
      </c>
      <c r="V48" s="81" t="s">
        <v>478</v>
      </c>
      <c r="W48" s="81" t="s">
        <v>478</v>
      </c>
      <c r="X48" s="16">
        <v>13516</v>
      </c>
      <c r="Y48" s="17">
        <v>7689</v>
      </c>
      <c r="Z48" s="17">
        <v>500</v>
      </c>
      <c r="AA48" s="16">
        <v>2920</v>
      </c>
      <c r="AB48" s="19">
        <v>1927</v>
      </c>
      <c r="AC48" s="16">
        <v>13036</v>
      </c>
      <c r="AD48" s="18">
        <v>46.391459074733099</v>
      </c>
      <c r="AE48" s="81" t="s">
        <v>478</v>
      </c>
      <c r="AF48" s="16">
        <v>2494</v>
      </c>
      <c r="AG48" s="16">
        <v>376</v>
      </c>
      <c r="AH48" s="16">
        <v>50</v>
      </c>
      <c r="AI48" s="81" t="s">
        <v>478</v>
      </c>
      <c r="AJ48" s="16">
        <v>2920</v>
      </c>
      <c r="AK48" s="18">
        <v>10.391459074733095</v>
      </c>
      <c r="AL48" s="82" t="s">
        <v>478</v>
      </c>
      <c r="AM48" s="9">
        <v>0.5</v>
      </c>
      <c r="AN48" s="82" t="s">
        <v>478</v>
      </c>
      <c r="AO48" s="9">
        <v>0.5</v>
      </c>
      <c r="AP48" s="10">
        <v>562</v>
      </c>
      <c r="AQ48" s="79" t="s">
        <v>478</v>
      </c>
      <c r="AR48" s="79" t="s">
        <v>478</v>
      </c>
      <c r="AS48" s="13" t="s">
        <v>470</v>
      </c>
      <c r="AT48" s="11">
        <v>17</v>
      </c>
      <c r="AU48" s="10">
        <v>816</v>
      </c>
      <c r="AV48" s="10">
        <v>4000</v>
      </c>
      <c r="AW48" s="79" t="s">
        <v>478</v>
      </c>
      <c r="AX48" s="83" t="s">
        <v>478</v>
      </c>
    </row>
    <row r="49" spans="1:50" ht="15.9" customHeight="1" x14ac:dyDescent="0.3">
      <c r="A49" s="50" t="s">
        <v>236</v>
      </c>
      <c r="B49" s="39" t="s">
        <v>237</v>
      </c>
      <c r="C49" s="39" t="s">
        <v>238</v>
      </c>
      <c r="D49" s="40" t="s">
        <v>239</v>
      </c>
      <c r="E49" s="40" t="s">
        <v>240</v>
      </c>
      <c r="F49" s="10">
        <v>129</v>
      </c>
      <c r="G49" s="10">
        <v>226</v>
      </c>
      <c r="H49" s="10">
        <v>193</v>
      </c>
      <c r="I49" s="14">
        <v>759</v>
      </c>
      <c r="J49" s="10">
        <v>1178</v>
      </c>
      <c r="K49" s="15">
        <v>9.1317829457364343</v>
      </c>
      <c r="L49" s="79" t="s">
        <v>478</v>
      </c>
      <c r="M49" s="79" t="s">
        <v>478</v>
      </c>
      <c r="N49" s="10">
        <v>129</v>
      </c>
      <c r="O49" s="10">
        <v>1968</v>
      </c>
      <c r="P49" s="15">
        <v>15.255813953488373</v>
      </c>
      <c r="Q49" s="10">
        <v>24</v>
      </c>
      <c r="R49" s="10">
        <v>82</v>
      </c>
      <c r="S49" s="10">
        <v>21</v>
      </c>
      <c r="T49" s="16">
        <v>7086</v>
      </c>
      <c r="U49" s="16">
        <v>8615</v>
      </c>
      <c r="V49" s="81" t="s">
        <v>478</v>
      </c>
      <c r="W49" s="81" t="s">
        <v>478</v>
      </c>
      <c r="X49" s="16">
        <v>15701</v>
      </c>
      <c r="Y49" s="17">
        <v>6582</v>
      </c>
      <c r="Z49" s="17">
        <v>1596</v>
      </c>
      <c r="AA49" s="16">
        <v>2395</v>
      </c>
      <c r="AB49" s="17">
        <v>5127</v>
      </c>
      <c r="AC49" s="16">
        <v>15700</v>
      </c>
      <c r="AD49" s="18">
        <v>121.70542635658914</v>
      </c>
      <c r="AE49" s="81" t="s">
        <v>478</v>
      </c>
      <c r="AF49" s="16">
        <v>1016</v>
      </c>
      <c r="AG49" s="16">
        <v>973</v>
      </c>
      <c r="AH49" s="16">
        <v>5</v>
      </c>
      <c r="AI49" s="16">
        <v>401</v>
      </c>
      <c r="AJ49" s="16">
        <v>2395</v>
      </c>
      <c r="AK49" s="18">
        <v>18.565891472868216</v>
      </c>
      <c r="AL49" s="82" t="s">
        <v>478</v>
      </c>
      <c r="AM49" s="9">
        <v>0.38</v>
      </c>
      <c r="AN49" s="82" t="s">
        <v>478</v>
      </c>
      <c r="AO49" s="9">
        <v>0.38</v>
      </c>
      <c r="AP49" s="10">
        <v>339.4736842105263</v>
      </c>
      <c r="AQ49" s="79" t="s">
        <v>478</v>
      </c>
      <c r="AR49" s="79" t="s">
        <v>478</v>
      </c>
      <c r="AS49" s="13" t="s">
        <v>470</v>
      </c>
      <c r="AT49" s="11">
        <v>15</v>
      </c>
      <c r="AU49" s="10">
        <v>780</v>
      </c>
      <c r="AV49" s="10">
        <v>1028</v>
      </c>
      <c r="AW49" s="79" t="s">
        <v>478</v>
      </c>
      <c r="AX49" s="51">
        <v>2</v>
      </c>
    </row>
    <row r="50" spans="1:50" ht="15.9" customHeight="1" x14ac:dyDescent="0.3">
      <c r="A50" s="50" t="s">
        <v>446</v>
      </c>
      <c r="B50" s="39" t="s">
        <v>0</v>
      </c>
      <c r="C50" s="39" t="s">
        <v>447</v>
      </c>
      <c r="D50" s="40" t="s">
        <v>1</v>
      </c>
      <c r="E50" s="40" t="s">
        <v>2</v>
      </c>
      <c r="F50" s="10">
        <v>533</v>
      </c>
      <c r="G50" s="10">
        <v>853</v>
      </c>
      <c r="H50" s="10">
        <v>1481</v>
      </c>
      <c r="I50" s="14">
        <v>195</v>
      </c>
      <c r="J50" s="10">
        <v>2529</v>
      </c>
      <c r="K50" s="15">
        <v>4.7448405253283301</v>
      </c>
      <c r="L50" s="79" t="s">
        <v>478</v>
      </c>
      <c r="M50" s="10">
        <v>87</v>
      </c>
      <c r="N50" s="10">
        <v>171</v>
      </c>
      <c r="O50" s="10">
        <v>8145</v>
      </c>
      <c r="P50" s="15">
        <v>15.281425891181989</v>
      </c>
      <c r="Q50" s="10">
        <v>42</v>
      </c>
      <c r="R50" s="10">
        <v>31</v>
      </c>
      <c r="S50" s="10">
        <v>29</v>
      </c>
      <c r="T50" s="81" t="s">
        <v>478</v>
      </c>
      <c r="U50" s="16">
        <v>8615</v>
      </c>
      <c r="V50" s="81" t="s">
        <v>478</v>
      </c>
      <c r="W50" s="16">
        <v>7635</v>
      </c>
      <c r="X50" s="16">
        <v>16250</v>
      </c>
      <c r="Y50" s="17">
        <v>7197</v>
      </c>
      <c r="Z50" s="80" t="s">
        <v>478</v>
      </c>
      <c r="AA50" s="16">
        <v>4735</v>
      </c>
      <c r="AB50" s="17">
        <v>4318</v>
      </c>
      <c r="AC50" s="16">
        <v>16250</v>
      </c>
      <c r="AD50" s="18">
        <v>30.487804878048781</v>
      </c>
      <c r="AE50" s="81" t="s">
        <v>478</v>
      </c>
      <c r="AF50" s="16">
        <v>3208</v>
      </c>
      <c r="AG50" s="16">
        <v>1214</v>
      </c>
      <c r="AH50" s="16">
        <v>107</v>
      </c>
      <c r="AI50" s="16">
        <v>206</v>
      </c>
      <c r="AJ50" s="16">
        <v>4735</v>
      </c>
      <c r="AK50" s="18">
        <v>8.8836772983114454</v>
      </c>
      <c r="AL50" s="82" t="s">
        <v>478</v>
      </c>
      <c r="AM50" s="9">
        <v>0.26</v>
      </c>
      <c r="AN50" s="9">
        <v>0.05</v>
      </c>
      <c r="AO50" s="9">
        <v>0.31</v>
      </c>
      <c r="AP50" s="10">
        <v>1719.3548387096773</v>
      </c>
      <c r="AQ50" s="10">
        <v>25</v>
      </c>
      <c r="AR50" s="10">
        <v>728</v>
      </c>
      <c r="AS50" s="13" t="s">
        <v>470</v>
      </c>
      <c r="AT50" s="11">
        <v>14</v>
      </c>
      <c r="AU50" s="10">
        <v>803</v>
      </c>
      <c r="AV50" s="10">
        <v>2756</v>
      </c>
      <c r="AW50" s="10">
        <v>10</v>
      </c>
      <c r="AX50" s="51">
        <v>75</v>
      </c>
    </row>
    <row r="51" spans="1:50" ht="15.9" customHeight="1" x14ac:dyDescent="0.3">
      <c r="A51" s="50" t="s">
        <v>3</v>
      </c>
      <c r="B51" s="39" t="s">
        <v>4</v>
      </c>
      <c r="C51" s="39" t="s">
        <v>5</v>
      </c>
      <c r="D51" s="40" t="s">
        <v>6</v>
      </c>
      <c r="E51" s="40" t="s">
        <v>7</v>
      </c>
      <c r="F51" s="10">
        <v>1494</v>
      </c>
      <c r="G51" s="79" t="s">
        <v>478</v>
      </c>
      <c r="H51" s="79" t="s">
        <v>478</v>
      </c>
      <c r="I51" s="84" t="s">
        <v>478</v>
      </c>
      <c r="J51" s="79" t="s">
        <v>478</v>
      </c>
      <c r="K51" s="86" t="s">
        <v>478</v>
      </c>
      <c r="L51" s="79" t="s">
        <v>478</v>
      </c>
      <c r="M51" s="79" t="s">
        <v>478</v>
      </c>
      <c r="N51" s="79" t="s">
        <v>478</v>
      </c>
      <c r="O51" s="10">
        <v>4210</v>
      </c>
      <c r="P51" s="15">
        <v>2.8179384203480589</v>
      </c>
      <c r="Q51" s="79" t="s">
        <v>478</v>
      </c>
      <c r="R51" s="79" t="s">
        <v>478</v>
      </c>
      <c r="S51" s="79" t="s">
        <v>478</v>
      </c>
      <c r="T51" s="16">
        <v>8688</v>
      </c>
      <c r="U51" s="16">
        <v>8615</v>
      </c>
      <c r="V51" s="81" t="s">
        <v>478</v>
      </c>
      <c r="W51" s="81" t="s">
        <v>478</v>
      </c>
      <c r="X51" s="16">
        <v>17303</v>
      </c>
      <c r="Y51" s="17">
        <v>9412</v>
      </c>
      <c r="Z51" s="17">
        <v>1144</v>
      </c>
      <c r="AA51" s="16">
        <v>2089</v>
      </c>
      <c r="AB51" s="17">
        <v>4658</v>
      </c>
      <c r="AC51" s="16">
        <v>17303</v>
      </c>
      <c r="AD51" s="18">
        <v>11.581659973226238</v>
      </c>
      <c r="AE51" s="81" t="s">
        <v>478</v>
      </c>
      <c r="AF51" s="16">
        <v>1552</v>
      </c>
      <c r="AG51" s="16">
        <v>537</v>
      </c>
      <c r="AH51" s="81" t="s">
        <v>478</v>
      </c>
      <c r="AI51" s="81" t="s">
        <v>478</v>
      </c>
      <c r="AJ51" s="16">
        <v>2089</v>
      </c>
      <c r="AK51" s="18">
        <v>1.3982597054886212</v>
      </c>
      <c r="AL51" s="82" t="s">
        <v>478</v>
      </c>
      <c r="AM51" s="9">
        <v>0.5</v>
      </c>
      <c r="AN51" s="82" t="s">
        <v>478</v>
      </c>
      <c r="AO51" s="9">
        <v>0.5</v>
      </c>
      <c r="AP51" s="10">
        <v>2988</v>
      </c>
      <c r="AQ51" s="79" t="s">
        <v>478</v>
      </c>
      <c r="AR51" s="79" t="s">
        <v>478</v>
      </c>
      <c r="AS51" s="13" t="s">
        <v>468</v>
      </c>
      <c r="AT51" s="11">
        <v>23</v>
      </c>
      <c r="AU51" s="79" t="s">
        <v>478</v>
      </c>
      <c r="AV51" s="79" t="s">
        <v>478</v>
      </c>
      <c r="AW51" s="79" t="s">
        <v>478</v>
      </c>
      <c r="AX51" s="83" t="s">
        <v>478</v>
      </c>
    </row>
    <row r="52" spans="1:50" ht="15.9" customHeight="1" x14ac:dyDescent="0.3">
      <c r="A52" s="50" t="s">
        <v>370</v>
      </c>
      <c r="B52" s="39" t="s">
        <v>444</v>
      </c>
      <c r="C52" s="39" t="s">
        <v>371</v>
      </c>
      <c r="D52" s="40" t="s">
        <v>372</v>
      </c>
      <c r="E52" s="40" t="s">
        <v>373</v>
      </c>
      <c r="F52" s="10">
        <v>202</v>
      </c>
      <c r="G52" s="10">
        <v>363</v>
      </c>
      <c r="H52" s="10">
        <v>461</v>
      </c>
      <c r="I52" s="14">
        <v>181</v>
      </c>
      <c r="J52" s="10">
        <v>1005</v>
      </c>
      <c r="K52" s="15">
        <v>4.9752475247524757</v>
      </c>
      <c r="L52" s="79" t="s">
        <v>478</v>
      </c>
      <c r="M52" s="79" t="s">
        <v>478</v>
      </c>
      <c r="N52" s="10">
        <v>319</v>
      </c>
      <c r="O52" s="10">
        <v>3700</v>
      </c>
      <c r="P52" s="15">
        <v>18.316831683168317</v>
      </c>
      <c r="Q52" s="10">
        <v>37</v>
      </c>
      <c r="R52" s="10">
        <v>31</v>
      </c>
      <c r="S52" s="10">
        <v>5</v>
      </c>
      <c r="T52" s="81" t="s">
        <v>478</v>
      </c>
      <c r="U52" s="16">
        <v>5000</v>
      </c>
      <c r="V52" s="81" t="s">
        <v>478</v>
      </c>
      <c r="W52" s="81" t="s">
        <v>478</v>
      </c>
      <c r="X52" s="16">
        <v>5000</v>
      </c>
      <c r="Y52" s="80" t="s">
        <v>478</v>
      </c>
      <c r="Z52" s="80" t="s">
        <v>478</v>
      </c>
      <c r="AA52" s="16">
        <v>3255</v>
      </c>
      <c r="AB52" s="17">
        <v>1744</v>
      </c>
      <c r="AC52" s="16">
        <v>4999</v>
      </c>
      <c r="AD52" s="18">
        <v>24.747524752475247</v>
      </c>
      <c r="AE52" s="81" t="s">
        <v>478</v>
      </c>
      <c r="AF52" s="16">
        <v>2497</v>
      </c>
      <c r="AG52" s="16">
        <v>64</v>
      </c>
      <c r="AH52" s="16">
        <v>694</v>
      </c>
      <c r="AI52" s="81" t="s">
        <v>478</v>
      </c>
      <c r="AJ52" s="16">
        <v>3255</v>
      </c>
      <c r="AK52" s="18">
        <v>16.113861386138613</v>
      </c>
      <c r="AL52" s="82" t="s">
        <v>478</v>
      </c>
      <c r="AM52" s="82" t="s">
        <v>478</v>
      </c>
      <c r="AN52" s="82" t="s">
        <v>478</v>
      </c>
      <c r="AO52" s="82" t="s">
        <v>478</v>
      </c>
      <c r="AP52" s="79" t="s">
        <v>478</v>
      </c>
      <c r="AQ52" s="10">
        <v>5</v>
      </c>
      <c r="AR52" s="10">
        <v>480</v>
      </c>
      <c r="AS52" s="13" t="s">
        <v>468</v>
      </c>
      <c r="AT52" s="11">
        <v>10</v>
      </c>
      <c r="AU52" s="10">
        <v>480</v>
      </c>
      <c r="AV52" s="10">
        <v>779</v>
      </c>
      <c r="AW52" s="10">
        <v>48</v>
      </c>
      <c r="AX52" s="51">
        <v>20</v>
      </c>
    </row>
    <row r="53" spans="1:50" ht="15.9" customHeight="1" x14ac:dyDescent="0.3">
      <c r="A53" s="50" t="s">
        <v>8</v>
      </c>
      <c r="B53" s="39" t="s">
        <v>9</v>
      </c>
      <c r="C53" s="39" t="s">
        <v>10</v>
      </c>
      <c r="D53" s="40" t="s">
        <v>11</v>
      </c>
      <c r="E53" s="40" t="s">
        <v>12</v>
      </c>
      <c r="F53" s="10">
        <v>1482</v>
      </c>
      <c r="G53" s="10">
        <v>3458</v>
      </c>
      <c r="H53" s="10">
        <v>4931</v>
      </c>
      <c r="I53" s="14">
        <v>1277</v>
      </c>
      <c r="J53" s="10">
        <v>9666</v>
      </c>
      <c r="K53" s="15">
        <v>6.5222672064777329</v>
      </c>
      <c r="L53" s="79" t="s">
        <v>478</v>
      </c>
      <c r="M53" s="10">
        <v>374</v>
      </c>
      <c r="N53" s="10">
        <v>674</v>
      </c>
      <c r="O53" s="10">
        <v>19061</v>
      </c>
      <c r="P53" s="15">
        <v>12.861673414304994</v>
      </c>
      <c r="Q53" s="10">
        <v>73</v>
      </c>
      <c r="R53" s="10">
        <v>418</v>
      </c>
      <c r="S53" s="10">
        <v>27</v>
      </c>
      <c r="T53" s="16">
        <v>153195</v>
      </c>
      <c r="U53" s="16">
        <v>25845</v>
      </c>
      <c r="V53" s="81" t="s">
        <v>478</v>
      </c>
      <c r="W53" s="81" t="s">
        <v>478</v>
      </c>
      <c r="X53" s="16">
        <v>179040</v>
      </c>
      <c r="Y53" s="16">
        <v>96112</v>
      </c>
      <c r="Z53" s="16">
        <v>19691</v>
      </c>
      <c r="AA53" s="16">
        <v>19805</v>
      </c>
      <c r="AB53" s="16">
        <v>36898</v>
      </c>
      <c r="AC53" s="16">
        <v>172506</v>
      </c>
      <c r="AD53" s="18">
        <v>116.40080971659918</v>
      </c>
      <c r="AE53" s="16">
        <v>7113</v>
      </c>
      <c r="AF53" s="16">
        <v>13856</v>
      </c>
      <c r="AG53" s="16">
        <v>3856</v>
      </c>
      <c r="AH53" s="16">
        <v>2093</v>
      </c>
      <c r="AI53" s="81" t="s">
        <v>478</v>
      </c>
      <c r="AJ53" s="16">
        <v>19805</v>
      </c>
      <c r="AK53" s="18">
        <v>13.363697705802968</v>
      </c>
      <c r="AL53" s="82" t="s">
        <v>478</v>
      </c>
      <c r="AM53" s="9">
        <v>1</v>
      </c>
      <c r="AN53" s="9">
        <v>1.33</v>
      </c>
      <c r="AO53" s="9">
        <v>2.33</v>
      </c>
      <c r="AP53" s="10">
        <v>636.05150214592277</v>
      </c>
      <c r="AQ53" s="10">
        <v>4</v>
      </c>
      <c r="AR53" s="10">
        <v>62</v>
      </c>
      <c r="AS53" s="13" t="s">
        <v>468</v>
      </c>
      <c r="AT53" s="11">
        <v>38</v>
      </c>
      <c r="AU53" s="10">
        <v>9984</v>
      </c>
      <c r="AV53" s="10">
        <v>7896</v>
      </c>
      <c r="AW53" s="10">
        <v>600</v>
      </c>
      <c r="AX53" s="51">
        <v>72</v>
      </c>
    </row>
    <row r="54" spans="1:50" ht="15.9" customHeight="1" x14ac:dyDescent="0.3">
      <c r="A54" s="50" t="s">
        <v>13</v>
      </c>
      <c r="B54" s="39" t="s">
        <v>14</v>
      </c>
      <c r="C54" s="39" t="s">
        <v>15</v>
      </c>
      <c r="D54" s="40" t="s">
        <v>16</v>
      </c>
      <c r="E54" s="40" t="s">
        <v>17</v>
      </c>
      <c r="F54" s="10">
        <v>508</v>
      </c>
      <c r="G54" s="10">
        <v>889</v>
      </c>
      <c r="H54" s="10">
        <v>1255</v>
      </c>
      <c r="I54" s="14">
        <v>1649</v>
      </c>
      <c r="J54" s="10">
        <v>3793</v>
      </c>
      <c r="K54" s="15">
        <v>7.4665354330708658</v>
      </c>
      <c r="L54" s="10">
        <v>1</v>
      </c>
      <c r="M54" s="10">
        <v>84</v>
      </c>
      <c r="N54" s="10">
        <v>230</v>
      </c>
      <c r="O54" s="10">
        <v>8730</v>
      </c>
      <c r="P54" s="15">
        <v>17.185039370078741</v>
      </c>
      <c r="Q54" s="10">
        <v>303</v>
      </c>
      <c r="R54" s="10">
        <v>313</v>
      </c>
      <c r="S54" s="10">
        <v>28</v>
      </c>
      <c r="T54" s="16">
        <v>19410</v>
      </c>
      <c r="U54" s="16">
        <v>8168</v>
      </c>
      <c r="V54" s="16">
        <v>5300</v>
      </c>
      <c r="W54" s="16">
        <v>1500</v>
      </c>
      <c r="X54" s="16">
        <v>34378</v>
      </c>
      <c r="Y54" s="17">
        <v>13114</v>
      </c>
      <c r="Z54" s="17">
        <v>1408</v>
      </c>
      <c r="AA54" s="16">
        <v>5636</v>
      </c>
      <c r="AB54" s="17">
        <v>7120</v>
      </c>
      <c r="AC54" s="16">
        <v>27278</v>
      </c>
      <c r="AD54" s="18">
        <v>53.696850393700785</v>
      </c>
      <c r="AE54" s="16">
        <v>3420</v>
      </c>
      <c r="AF54" s="16">
        <v>3100</v>
      </c>
      <c r="AG54" s="16">
        <v>1000</v>
      </c>
      <c r="AH54" s="16">
        <v>1000</v>
      </c>
      <c r="AI54" s="16">
        <v>536</v>
      </c>
      <c r="AJ54" s="16">
        <v>5636</v>
      </c>
      <c r="AK54" s="18">
        <v>11.094488188976378</v>
      </c>
      <c r="AL54" s="82" t="s">
        <v>478</v>
      </c>
      <c r="AM54" s="9">
        <v>0.7</v>
      </c>
      <c r="AN54" s="9">
        <v>0.18</v>
      </c>
      <c r="AO54" s="9">
        <v>0.88</v>
      </c>
      <c r="AP54" s="10">
        <v>581</v>
      </c>
      <c r="AQ54" s="10">
        <v>8</v>
      </c>
      <c r="AR54" s="10">
        <v>300</v>
      </c>
      <c r="AS54" s="13" t="s">
        <v>468</v>
      </c>
      <c r="AT54" s="11">
        <v>28</v>
      </c>
      <c r="AU54" s="10">
        <v>1456</v>
      </c>
      <c r="AV54" s="10">
        <v>4000</v>
      </c>
      <c r="AW54" s="10">
        <v>100</v>
      </c>
      <c r="AX54" s="51">
        <v>7</v>
      </c>
    </row>
    <row r="55" spans="1:50" ht="15.9" customHeight="1" x14ac:dyDescent="0.3">
      <c r="A55" s="50" t="s">
        <v>374</v>
      </c>
      <c r="B55" s="39" t="s">
        <v>375</v>
      </c>
      <c r="C55" s="39" t="s">
        <v>376</v>
      </c>
      <c r="D55" s="40" t="s">
        <v>377</v>
      </c>
      <c r="E55" s="40" t="s">
        <v>378</v>
      </c>
      <c r="F55" s="10">
        <v>108</v>
      </c>
      <c r="G55" s="10">
        <v>200</v>
      </c>
      <c r="H55" s="79" t="s">
        <v>478</v>
      </c>
      <c r="I55" s="14">
        <v>50</v>
      </c>
      <c r="J55" s="10">
        <v>250</v>
      </c>
      <c r="K55" s="15">
        <v>2.3148148148148149</v>
      </c>
      <c r="L55" s="79" t="s">
        <v>478</v>
      </c>
      <c r="M55" s="79" t="s">
        <v>478</v>
      </c>
      <c r="N55" s="10">
        <v>188</v>
      </c>
      <c r="O55" s="10">
        <v>3778</v>
      </c>
      <c r="P55" s="15">
        <v>34.981481481481481</v>
      </c>
      <c r="Q55" s="10">
        <v>83</v>
      </c>
      <c r="R55" s="10">
        <v>55</v>
      </c>
      <c r="S55" s="10">
        <v>55</v>
      </c>
      <c r="T55" s="16">
        <v>6890</v>
      </c>
      <c r="U55" s="16">
        <v>8615</v>
      </c>
      <c r="V55" s="81" t="s">
        <v>478</v>
      </c>
      <c r="W55" s="81" t="s">
        <v>478</v>
      </c>
      <c r="X55" s="16">
        <v>15505</v>
      </c>
      <c r="Y55" s="17">
        <v>5233</v>
      </c>
      <c r="Z55" s="17">
        <v>1677</v>
      </c>
      <c r="AA55" s="16">
        <v>5388</v>
      </c>
      <c r="AB55" s="17">
        <v>3638</v>
      </c>
      <c r="AC55" s="16">
        <v>15936</v>
      </c>
      <c r="AD55" s="18">
        <v>147.55555555555554</v>
      </c>
      <c r="AE55" s="81" t="s">
        <v>478</v>
      </c>
      <c r="AF55" s="16">
        <v>3421</v>
      </c>
      <c r="AG55" s="16">
        <v>1967</v>
      </c>
      <c r="AH55" s="81" t="s">
        <v>478</v>
      </c>
      <c r="AI55" s="81" t="s">
        <v>478</v>
      </c>
      <c r="AJ55" s="16">
        <v>5388</v>
      </c>
      <c r="AK55" s="18">
        <v>49.888888888888886</v>
      </c>
      <c r="AL55" s="82" t="s">
        <v>478</v>
      </c>
      <c r="AM55" s="9">
        <v>0.35</v>
      </c>
      <c r="AN55" s="82" t="s">
        <v>478</v>
      </c>
      <c r="AO55" s="9">
        <v>0.35</v>
      </c>
      <c r="AP55" s="10">
        <v>308.57142857142861</v>
      </c>
      <c r="AQ55" s="79" t="s">
        <v>478</v>
      </c>
      <c r="AR55" s="79" t="s">
        <v>478</v>
      </c>
      <c r="AS55" s="13" t="s">
        <v>469</v>
      </c>
      <c r="AT55" s="11">
        <v>13</v>
      </c>
      <c r="AU55" s="10">
        <v>650</v>
      </c>
      <c r="AV55" s="10">
        <v>1000</v>
      </c>
      <c r="AW55" s="10">
        <v>100</v>
      </c>
      <c r="AX55" s="83" t="s">
        <v>478</v>
      </c>
    </row>
    <row r="56" spans="1:50" ht="15.9" customHeight="1" x14ac:dyDescent="0.3">
      <c r="A56" s="50" t="s">
        <v>18</v>
      </c>
      <c r="B56" s="39" t="s">
        <v>19</v>
      </c>
      <c r="C56" s="39" t="s">
        <v>20</v>
      </c>
      <c r="D56" s="40" t="s">
        <v>21</v>
      </c>
      <c r="E56" s="40" t="s">
        <v>22</v>
      </c>
      <c r="F56" s="10">
        <v>1072</v>
      </c>
      <c r="G56" s="10">
        <v>5180</v>
      </c>
      <c r="H56" s="10">
        <v>1981</v>
      </c>
      <c r="I56" s="14">
        <v>1948</v>
      </c>
      <c r="J56" s="10">
        <v>9109</v>
      </c>
      <c r="K56" s="15">
        <v>8.4972014925373127</v>
      </c>
      <c r="L56" s="79" t="s">
        <v>478</v>
      </c>
      <c r="M56" s="10">
        <v>48</v>
      </c>
      <c r="N56" s="10">
        <v>418</v>
      </c>
      <c r="O56" s="10">
        <v>10259</v>
      </c>
      <c r="P56" s="15">
        <v>9.5699626865671643</v>
      </c>
      <c r="Q56" s="10">
        <v>201</v>
      </c>
      <c r="R56" s="10">
        <v>162</v>
      </c>
      <c r="S56" s="79" t="s">
        <v>478</v>
      </c>
      <c r="T56" s="81" t="s">
        <v>478</v>
      </c>
      <c r="U56" s="16">
        <v>7531</v>
      </c>
      <c r="V56" s="81" t="s">
        <v>478</v>
      </c>
      <c r="W56" s="16">
        <v>4453</v>
      </c>
      <c r="X56" s="16">
        <v>11984</v>
      </c>
      <c r="Y56" s="17">
        <v>4479</v>
      </c>
      <c r="Z56" s="17">
        <v>444</v>
      </c>
      <c r="AA56" s="16">
        <v>2388</v>
      </c>
      <c r="AB56" s="17">
        <v>4674</v>
      </c>
      <c r="AC56" s="16">
        <v>11985</v>
      </c>
      <c r="AD56" s="18">
        <v>11.180037313432836</v>
      </c>
      <c r="AE56" s="81" t="s">
        <v>478</v>
      </c>
      <c r="AF56" s="16">
        <v>1991</v>
      </c>
      <c r="AG56" s="81" t="s">
        <v>478</v>
      </c>
      <c r="AH56" s="16">
        <v>397</v>
      </c>
      <c r="AI56" s="81" t="s">
        <v>478</v>
      </c>
      <c r="AJ56" s="16">
        <v>2388</v>
      </c>
      <c r="AK56" s="18">
        <v>2.2276119402985075</v>
      </c>
      <c r="AL56" s="82" t="s">
        <v>478</v>
      </c>
      <c r="AM56" s="9">
        <v>0.5</v>
      </c>
      <c r="AN56" s="82" t="s">
        <v>478</v>
      </c>
      <c r="AO56" s="9">
        <v>0.5</v>
      </c>
      <c r="AP56" s="10">
        <v>2144</v>
      </c>
      <c r="AQ56" s="10">
        <v>4</v>
      </c>
      <c r="AR56" s="10">
        <v>894</v>
      </c>
      <c r="AS56" s="13" t="s">
        <v>470</v>
      </c>
      <c r="AT56" s="11">
        <v>25</v>
      </c>
      <c r="AU56" s="10">
        <v>1300</v>
      </c>
      <c r="AV56" s="79" t="s">
        <v>478</v>
      </c>
      <c r="AW56" s="79" t="s">
        <v>478</v>
      </c>
      <c r="AX56" s="51">
        <v>14</v>
      </c>
    </row>
    <row r="57" spans="1:50" ht="15.9" customHeight="1" x14ac:dyDescent="0.3">
      <c r="A57" s="50" t="s">
        <v>23</v>
      </c>
      <c r="B57" s="39" t="s">
        <v>24</v>
      </c>
      <c r="C57" s="39" t="s">
        <v>25</v>
      </c>
      <c r="D57" s="40" t="s">
        <v>26</v>
      </c>
      <c r="E57" s="40" t="s">
        <v>27</v>
      </c>
      <c r="F57" s="10">
        <v>4184</v>
      </c>
      <c r="G57" s="10">
        <v>4025</v>
      </c>
      <c r="H57" s="10">
        <v>7146</v>
      </c>
      <c r="I57" s="14">
        <v>3259</v>
      </c>
      <c r="J57" s="10">
        <v>14430</v>
      </c>
      <c r="K57" s="15">
        <v>3.4488527724665392</v>
      </c>
      <c r="L57" s="10">
        <v>139</v>
      </c>
      <c r="M57" s="10">
        <v>551</v>
      </c>
      <c r="N57" s="10">
        <v>500</v>
      </c>
      <c r="O57" s="10">
        <v>15290</v>
      </c>
      <c r="P57" s="15">
        <v>3.654397705544933</v>
      </c>
      <c r="Q57" s="10">
        <v>925</v>
      </c>
      <c r="R57" s="10">
        <v>88</v>
      </c>
      <c r="S57" s="10">
        <v>87</v>
      </c>
      <c r="T57" s="16">
        <v>144308</v>
      </c>
      <c r="U57" s="16">
        <v>53865</v>
      </c>
      <c r="V57" s="81" t="s">
        <v>478</v>
      </c>
      <c r="W57" s="81" t="s">
        <v>478</v>
      </c>
      <c r="X57" s="16">
        <v>198173</v>
      </c>
      <c r="Y57" s="16">
        <v>97655</v>
      </c>
      <c r="Z57" s="16">
        <v>28629</v>
      </c>
      <c r="AA57" s="16">
        <v>25230</v>
      </c>
      <c r="AB57" s="16">
        <v>40907</v>
      </c>
      <c r="AC57" s="16">
        <v>192421</v>
      </c>
      <c r="AD57" s="18">
        <v>45.989722753346079</v>
      </c>
      <c r="AE57" s="81" t="s">
        <v>478</v>
      </c>
      <c r="AF57" s="16">
        <v>18073</v>
      </c>
      <c r="AG57" s="16">
        <v>4121</v>
      </c>
      <c r="AH57" s="16">
        <v>66</v>
      </c>
      <c r="AI57" s="16">
        <v>2970</v>
      </c>
      <c r="AJ57" s="16">
        <v>25230</v>
      </c>
      <c r="AK57" s="18">
        <v>6.0301147227533463</v>
      </c>
      <c r="AL57" s="82" t="s">
        <v>478</v>
      </c>
      <c r="AM57" s="9">
        <v>0.81</v>
      </c>
      <c r="AN57" s="9">
        <v>2.12</v>
      </c>
      <c r="AO57" s="9">
        <v>2.93</v>
      </c>
      <c r="AP57" s="10">
        <v>1427.9863481228667</v>
      </c>
      <c r="AQ57" s="10">
        <v>2</v>
      </c>
      <c r="AR57" s="10">
        <v>104</v>
      </c>
      <c r="AS57" s="13" t="s">
        <v>470</v>
      </c>
      <c r="AT57" s="11">
        <v>38</v>
      </c>
      <c r="AU57" s="10">
        <v>2112</v>
      </c>
      <c r="AV57" s="10">
        <v>17316</v>
      </c>
      <c r="AW57" s="10">
        <v>3600</v>
      </c>
      <c r="AX57" s="51">
        <v>41</v>
      </c>
    </row>
    <row r="58" spans="1:50" ht="15.9" customHeight="1" x14ac:dyDescent="0.3">
      <c r="A58" s="50" t="s">
        <v>28</v>
      </c>
      <c r="B58" s="39" t="s">
        <v>29</v>
      </c>
      <c r="C58" s="39" t="s">
        <v>30</v>
      </c>
      <c r="D58" s="40" t="s">
        <v>31</v>
      </c>
      <c r="E58" s="40" t="s">
        <v>32</v>
      </c>
      <c r="F58" s="10">
        <v>349</v>
      </c>
      <c r="G58" s="10">
        <v>166</v>
      </c>
      <c r="H58" s="10">
        <v>402</v>
      </c>
      <c r="I58" s="14">
        <v>384</v>
      </c>
      <c r="J58" s="10">
        <v>952</v>
      </c>
      <c r="K58" s="15">
        <v>2.7277936962750715</v>
      </c>
      <c r="L58" s="79" t="s">
        <v>478</v>
      </c>
      <c r="M58" s="10">
        <v>18</v>
      </c>
      <c r="N58" s="10">
        <v>48</v>
      </c>
      <c r="O58" s="10">
        <v>1150</v>
      </c>
      <c r="P58" s="15">
        <v>3.2951289398280803</v>
      </c>
      <c r="Q58" s="10">
        <v>323</v>
      </c>
      <c r="R58" s="10">
        <v>317</v>
      </c>
      <c r="S58" s="10">
        <v>21</v>
      </c>
      <c r="T58" s="81" t="s">
        <v>478</v>
      </c>
      <c r="U58" s="16">
        <v>5434</v>
      </c>
      <c r="V58" s="16">
        <v>4002</v>
      </c>
      <c r="W58" s="16">
        <v>2345</v>
      </c>
      <c r="X58" s="16">
        <v>11781</v>
      </c>
      <c r="Y58" s="17">
        <v>3665</v>
      </c>
      <c r="Z58" s="17">
        <v>640</v>
      </c>
      <c r="AA58" s="16">
        <v>1586</v>
      </c>
      <c r="AB58" s="17">
        <v>1998</v>
      </c>
      <c r="AC58" s="16">
        <v>7889</v>
      </c>
      <c r="AD58" s="18">
        <v>22.604584527220631</v>
      </c>
      <c r="AE58" s="81" t="s">
        <v>478</v>
      </c>
      <c r="AF58" s="16">
        <v>395</v>
      </c>
      <c r="AG58" s="16">
        <v>546</v>
      </c>
      <c r="AH58" s="16">
        <v>645</v>
      </c>
      <c r="AI58" s="81" t="s">
        <v>478</v>
      </c>
      <c r="AJ58" s="16">
        <v>1586</v>
      </c>
      <c r="AK58" s="18">
        <v>4.544412607449857</v>
      </c>
      <c r="AL58" s="82" t="s">
        <v>478</v>
      </c>
      <c r="AM58" s="9">
        <v>0.25</v>
      </c>
      <c r="AN58" s="82" t="s">
        <v>478</v>
      </c>
      <c r="AO58" s="9">
        <v>0.25</v>
      </c>
      <c r="AP58" s="10">
        <v>1396</v>
      </c>
      <c r="AQ58" s="79" t="s">
        <v>478</v>
      </c>
      <c r="AR58" s="79" t="s">
        <v>478</v>
      </c>
      <c r="AS58" s="13" t="s">
        <v>468</v>
      </c>
      <c r="AT58" s="11">
        <v>10</v>
      </c>
      <c r="AU58" s="10">
        <v>480</v>
      </c>
      <c r="AV58" s="10">
        <v>858</v>
      </c>
      <c r="AW58" s="10">
        <v>15</v>
      </c>
      <c r="AX58" s="51">
        <v>5</v>
      </c>
    </row>
    <row r="59" spans="1:50" ht="15.9" customHeight="1" x14ac:dyDescent="0.3">
      <c r="A59" s="50" t="s">
        <v>33</v>
      </c>
      <c r="B59" s="39" t="s">
        <v>34</v>
      </c>
      <c r="C59" s="39" t="s">
        <v>35</v>
      </c>
      <c r="D59" s="40" t="s">
        <v>36</v>
      </c>
      <c r="E59" s="40" t="s">
        <v>37</v>
      </c>
      <c r="F59" s="10">
        <v>13635</v>
      </c>
      <c r="G59" s="10">
        <v>45558</v>
      </c>
      <c r="H59" s="10">
        <v>34486</v>
      </c>
      <c r="I59" s="14">
        <v>7016</v>
      </c>
      <c r="J59" s="10">
        <v>87060</v>
      </c>
      <c r="K59" s="15">
        <v>6.3850385038503852</v>
      </c>
      <c r="L59" s="10">
        <v>2827</v>
      </c>
      <c r="M59" s="10">
        <v>750</v>
      </c>
      <c r="N59" s="10">
        <v>2000</v>
      </c>
      <c r="O59" s="10">
        <v>34857</v>
      </c>
      <c r="P59" s="15">
        <v>2.5564356435643565</v>
      </c>
      <c r="Q59" s="10">
        <v>85</v>
      </c>
      <c r="R59" s="10">
        <v>383</v>
      </c>
      <c r="S59" s="10">
        <v>100</v>
      </c>
      <c r="T59" s="16">
        <v>283103</v>
      </c>
      <c r="U59" s="16">
        <v>18615</v>
      </c>
      <c r="V59" s="81" t="s">
        <v>478</v>
      </c>
      <c r="W59" s="81" t="s">
        <v>478</v>
      </c>
      <c r="X59" s="16">
        <v>301718</v>
      </c>
      <c r="Y59" s="16">
        <v>126031</v>
      </c>
      <c r="Z59" s="16">
        <v>52578</v>
      </c>
      <c r="AA59" s="16">
        <v>39445</v>
      </c>
      <c r="AB59" s="16">
        <v>83664</v>
      </c>
      <c r="AC59" s="16">
        <v>301718</v>
      </c>
      <c r="AD59" s="18">
        <v>22.12819948661533</v>
      </c>
      <c r="AE59" s="81" t="s">
        <v>478</v>
      </c>
      <c r="AF59" s="16">
        <v>34145</v>
      </c>
      <c r="AG59" s="16">
        <v>4300</v>
      </c>
      <c r="AH59" s="16">
        <v>1000</v>
      </c>
      <c r="AI59" s="81" t="s">
        <v>478</v>
      </c>
      <c r="AJ59" s="16">
        <v>39445</v>
      </c>
      <c r="AK59" s="18">
        <v>2.8929226255958929</v>
      </c>
      <c r="AL59" s="9">
        <v>2</v>
      </c>
      <c r="AM59" s="9">
        <v>2</v>
      </c>
      <c r="AN59" s="9">
        <v>2</v>
      </c>
      <c r="AO59" s="9">
        <v>4</v>
      </c>
      <c r="AP59" s="10">
        <v>3408.75</v>
      </c>
      <c r="AQ59" s="10">
        <v>14</v>
      </c>
      <c r="AR59" s="10">
        <v>1620</v>
      </c>
      <c r="AS59" s="13" t="s">
        <v>469</v>
      </c>
      <c r="AT59" s="11">
        <v>45</v>
      </c>
      <c r="AU59" s="10">
        <v>2300</v>
      </c>
      <c r="AV59" s="10">
        <v>41524</v>
      </c>
      <c r="AW59" s="10">
        <v>10348</v>
      </c>
      <c r="AX59" s="51">
        <v>115</v>
      </c>
    </row>
    <row r="60" spans="1:50" ht="15.9" customHeight="1" x14ac:dyDescent="0.3">
      <c r="A60" s="50" t="s">
        <v>38</v>
      </c>
      <c r="B60" s="39" t="s">
        <v>39</v>
      </c>
      <c r="C60" s="39" t="s">
        <v>40</v>
      </c>
      <c r="D60" s="40" t="s">
        <v>41</v>
      </c>
      <c r="E60" s="40" t="s">
        <v>42</v>
      </c>
      <c r="F60" s="10">
        <v>228</v>
      </c>
      <c r="G60" s="10">
        <v>2248</v>
      </c>
      <c r="H60" s="79" t="s">
        <v>478</v>
      </c>
      <c r="I60" s="14">
        <v>1447</v>
      </c>
      <c r="J60" s="10">
        <v>3695</v>
      </c>
      <c r="K60" s="15">
        <v>16.206140350877192</v>
      </c>
      <c r="L60" s="79" t="s">
        <v>478</v>
      </c>
      <c r="M60" s="10">
        <v>89</v>
      </c>
      <c r="N60" s="10">
        <v>240</v>
      </c>
      <c r="O60" s="10">
        <v>8860</v>
      </c>
      <c r="P60" s="15">
        <v>38.859649122807021</v>
      </c>
      <c r="Q60" s="10">
        <v>650</v>
      </c>
      <c r="R60" s="10">
        <v>233</v>
      </c>
      <c r="S60" s="10">
        <v>70</v>
      </c>
      <c r="T60" s="16">
        <v>12894</v>
      </c>
      <c r="U60" s="16">
        <v>8615</v>
      </c>
      <c r="V60" s="81" t="s">
        <v>478</v>
      </c>
      <c r="W60" s="16">
        <v>123</v>
      </c>
      <c r="X60" s="16">
        <v>21632</v>
      </c>
      <c r="Y60" s="17">
        <v>11786</v>
      </c>
      <c r="Z60" s="17">
        <v>2258</v>
      </c>
      <c r="AA60" s="16">
        <v>5168</v>
      </c>
      <c r="AB60" s="17">
        <v>2330</v>
      </c>
      <c r="AC60" s="16">
        <v>21542</v>
      </c>
      <c r="AD60" s="18">
        <v>94.482456140350877</v>
      </c>
      <c r="AE60" s="81" t="s">
        <v>478</v>
      </c>
      <c r="AF60" s="16">
        <v>2260</v>
      </c>
      <c r="AG60" s="16">
        <v>1750</v>
      </c>
      <c r="AH60" s="16">
        <v>850</v>
      </c>
      <c r="AI60" s="16">
        <v>308</v>
      </c>
      <c r="AJ60" s="16">
        <v>5168</v>
      </c>
      <c r="AK60" s="18">
        <v>22.666666666666668</v>
      </c>
      <c r="AL60" s="82" t="s">
        <v>478</v>
      </c>
      <c r="AM60" s="9">
        <v>0.4</v>
      </c>
      <c r="AN60" s="9">
        <v>0.1</v>
      </c>
      <c r="AO60" s="9">
        <v>0.5</v>
      </c>
      <c r="AP60" s="10">
        <v>456</v>
      </c>
      <c r="AQ60" s="10">
        <v>1</v>
      </c>
      <c r="AR60" s="10">
        <v>10</v>
      </c>
      <c r="AS60" s="13" t="s">
        <v>469</v>
      </c>
      <c r="AT60" s="11">
        <v>11</v>
      </c>
      <c r="AU60" s="10">
        <v>520</v>
      </c>
      <c r="AV60" s="10">
        <v>1400</v>
      </c>
      <c r="AW60" s="10">
        <v>200</v>
      </c>
      <c r="AX60" s="51">
        <v>50</v>
      </c>
    </row>
    <row r="61" spans="1:50" ht="15.9" customHeight="1" x14ac:dyDescent="0.3">
      <c r="A61" s="50" t="s">
        <v>43</v>
      </c>
      <c r="B61" s="39" t="s">
        <v>44</v>
      </c>
      <c r="C61" s="39" t="s">
        <v>45</v>
      </c>
      <c r="D61" s="40" t="s">
        <v>46</v>
      </c>
      <c r="E61" s="40" t="s">
        <v>47</v>
      </c>
      <c r="F61" s="10">
        <v>3228</v>
      </c>
      <c r="G61" s="10">
        <v>16496</v>
      </c>
      <c r="H61" s="10">
        <v>11226</v>
      </c>
      <c r="I61" s="14">
        <v>6169</v>
      </c>
      <c r="J61" s="10">
        <v>33891</v>
      </c>
      <c r="K61" s="15">
        <v>10.499070631970261</v>
      </c>
      <c r="L61" s="10">
        <v>280</v>
      </c>
      <c r="M61" s="10">
        <v>315</v>
      </c>
      <c r="N61" s="10">
        <v>866</v>
      </c>
      <c r="O61" s="10">
        <v>23339</v>
      </c>
      <c r="P61" s="15">
        <v>7.2301734820322183</v>
      </c>
      <c r="Q61" s="10">
        <v>357</v>
      </c>
      <c r="R61" s="10">
        <v>555</v>
      </c>
      <c r="S61" s="10">
        <v>91</v>
      </c>
      <c r="T61" s="16">
        <v>103752</v>
      </c>
      <c r="U61" s="16">
        <v>8615</v>
      </c>
      <c r="V61" s="16">
        <v>267</v>
      </c>
      <c r="W61" s="16">
        <v>7116</v>
      </c>
      <c r="X61" s="16">
        <v>119750</v>
      </c>
      <c r="Y61" s="17">
        <v>69380</v>
      </c>
      <c r="Z61" s="16">
        <v>15531</v>
      </c>
      <c r="AA61" s="16">
        <v>23107</v>
      </c>
      <c r="AB61" s="16">
        <v>11466</v>
      </c>
      <c r="AC61" s="16">
        <v>119484</v>
      </c>
      <c r="AD61" s="18">
        <v>37.014869888475836</v>
      </c>
      <c r="AE61" s="81" t="s">
        <v>478</v>
      </c>
      <c r="AF61" s="16">
        <v>16056</v>
      </c>
      <c r="AG61" s="16">
        <v>5150</v>
      </c>
      <c r="AH61" s="16">
        <v>1901</v>
      </c>
      <c r="AI61" s="81" t="s">
        <v>478</v>
      </c>
      <c r="AJ61" s="16">
        <v>23107</v>
      </c>
      <c r="AK61" s="18">
        <v>7.1583023543990087</v>
      </c>
      <c r="AL61" s="9">
        <v>1</v>
      </c>
      <c r="AM61" s="9">
        <v>1</v>
      </c>
      <c r="AN61" s="9">
        <v>1.5</v>
      </c>
      <c r="AO61" s="9">
        <v>2.5</v>
      </c>
      <c r="AP61" s="10">
        <v>1291.2</v>
      </c>
      <c r="AQ61" s="10">
        <v>40</v>
      </c>
      <c r="AR61" s="10">
        <v>420</v>
      </c>
      <c r="AS61" s="13" t="s">
        <v>470</v>
      </c>
      <c r="AT61" s="11">
        <v>44</v>
      </c>
      <c r="AU61" s="10">
        <v>2200</v>
      </c>
      <c r="AV61" s="10">
        <v>27500</v>
      </c>
      <c r="AW61" s="10">
        <v>2000</v>
      </c>
      <c r="AX61" s="51">
        <v>29</v>
      </c>
    </row>
    <row r="62" spans="1:50" ht="15.9" customHeight="1" x14ac:dyDescent="0.3">
      <c r="A62" s="50" t="s">
        <v>339</v>
      </c>
      <c r="B62" s="39" t="s">
        <v>340</v>
      </c>
      <c r="C62" s="39" t="s">
        <v>341</v>
      </c>
      <c r="D62" s="40" t="s">
        <v>342</v>
      </c>
      <c r="E62" s="40" t="s">
        <v>343</v>
      </c>
      <c r="F62" s="10">
        <v>509</v>
      </c>
      <c r="G62" s="10">
        <v>1085</v>
      </c>
      <c r="H62" s="10">
        <v>679</v>
      </c>
      <c r="I62" s="14">
        <v>217</v>
      </c>
      <c r="J62" s="10">
        <v>1981</v>
      </c>
      <c r="K62" s="15">
        <v>3.8919449901768175</v>
      </c>
      <c r="L62" s="79" t="s">
        <v>478</v>
      </c>
      <c r="M62" s="79" t="s">
        <v>478</v>
      </c>
      <c r="N62" s="79" t="s">
        <v>478</v>
      </c>
      <c r="O62" s="79" t="s">
        <v>478</v>
      </c>
      <c r="P62" s="86" t="s">
        <v>478</v>
      </c>
      <c r="Q62" s="79" t="s">
        <v>478</v>
      </c>
      <c r="R62" s="79" t="s">
        <v>478</v>
      </c>
      <c r="S62" s="79" t="s">
        <v>478</v>
      </c>
      <c r="T62" s="81" t="s">
        <v>478</v>
      </c>
      <c r="U62" s="16">
        <v>3812</v>
      </c>
      <c r="V62" s="81" t="s">
        <v>478</v>
      </c>
      <c r="W62" s="81" t="s">
        <v>478</v>
      </c>
      <c r="X62" s="16">
        <v>3812</v>
      </c>
      <c r="Y62" s="16">
        <v>2864</v>
      </c>
      <c r="Z62" s="17">
        <v>254</v>
      </c>
      <c r="AA62" s="16">
        <v>669</v>
      </c>
      <c r="AB62" s="17">
        <v>25</v>
      </c>
      <c r="AC62" s="16">
        <v>3812</v>
      </c>
      <c r="AD62" s="18">
        <v>7.4891944990176817</v>
      </c>
      <c r="AE62" s="81" t="s">
        <v>478</v>
      </c>
      <c r="AF62" s="16">
        <v>65</v>
      </c>
      <c r="AG62" s="16">
        <v>206</v>
      </c>
      <c r="AH62" s="16">
        <v>398</v>
      </c>
      <c r="AI62" s="81" t="s">
        <v>478</v>
      </c>
      <c r="AJ62" s="16">
        <v>669</v>
      </c>
      <c r="AK62" s="18">
        <v>1.3143418467583496</v>
      </c>
      <c r="AL62" s="82" t="s">
        <v>478</v>
      </c>
      <c r="AM62" s="9">
        <v>0.25</v>
      </c>
      <c r="AN62" s="82" t="s">
        <v>478</v>
      </c>
      <c r="AO62" s="9">
        <v>0.25</v>
      </c>
      <c r="AP62" s="10">
        <v>2036</v>
      </c>
      <c r="AQ62" s="79" t="s">
        <v>478</v>
      </c>
      <c r="AR62" s="79" t="s">
        <v>478</v>
      </c>
      <c r="AS62" s="13" t="s">
        <v>469</v>
      </c>
      <c r="AT62" s="11">
        <v>10</v>
      </c>
      <c r="AU62" s="10">
        <v>480</v>
      </c>
      <c r="AV62" s="79" t="s">
        <v>478</v>
      </c>
      <c r="AW62" s="79" t="s">
        <v>478</v>
      </c>
      <c r="AX62" s="83" t="s">
        <v>478</v>
      </c>
    </row>
    <row r="63" spans="1:50" ht="15.9" customHeight="1" x14ac:dyDescent="0.3">
      <c r="A63" s="50" t="s">
        <v>48</v>
      </c>
      <c r="B63" s="39" t="s">
        <v>49</v>
      </c>
      <c r="C63" s="39" t="s">
        <v>50</v>
      </c>
      <c r="D63" s="40" t="s">
        <v>51</v>
      </c>
      <c r="E63" s="40" t="s">
        <v>52</v>
      </c>
      <c r="F63" s="10">
        <v>259</v>
      </c>
      <c r="G63" s="10">
        <v>979</v>
      </c>
      <c r="H63" s="10">
        <v>1303</v>
      </c>
      <c r="I63" s="14">
        <v>3636</v>
      </c>
      <c r="J63" s="10">
        <v>5918</v>
      </c>
      <c r="K63" s="15">
        <v>22.849420849420849</v>
      </c>
      <c r="L63" s="79" t="s">
        <v>478</v>
      </c>
      <c r="M63" s="10">
        <v>15</v>
      </c>
      <c r="N63" s="10">
        <v>230</v>
      </c>
      <c r="O63" s="10">
        <v>7510</v>
      </c>
      <c r="P63" s="15">
        <v>28.996138996138995</v>
      </c>
      <c r="Q63" s="10">
        <v>54</v>
      </c>
      <c r="R63" s="10">
        <v>128</v>
      </c>
      <c r="S63" s="10">
        <v>29</v>
      </c>
      <c r="T63" s="16">
        <v>3100</v>
      </c>
      <c r="U63" s="16">
        <v>8109</v>
      </c>
      <c r="V63" s="81" t="s">
        <v>478</v>
      </c>
      <c r="W63" s="16">
        <v>2459</v>
      </c>
      <c r="X63" s="16">
        <v>13668</v>
      </c>
      <c r="Y63" s="17">
        <v>6183</v>
      </c>
      <c r="Z63" s="17">
        <v>793</v>
      </c>
      <c r="AA63" s="16">
        <v>2412</v>
      </c>
      <c r="AB63" s="17">
        <v>3705</v>
      </c>
      <c r="AC63" s="16">
        <v>13093</v>
      </c>
      <c r="AD63" s="18">
        <v>50.552123552123554</v>
      </c>
      <c r="AE63" s="81" t="s">
        <v>478</v>
      </c>
      <c r="AF63" s="16">
        <v>1739</v>
      </c>
      <c r="AG63" s="16">
        <v>673</v>
      </c>
      <c r="AH63" s="81" t="s">
        <v>478</v>
      </c>
      <c r="AI63" s="81" t="s">
        <v>478</v>
      </c>
      <c r="AJ63" s="16">
        <v>2412</v>
      </c>
      <c r="AK63" s="18">
        <v>9.3127413127413128</v>
      </c>
      <c r="AL63" s="82" t="s">
        <v>478</v>
      </c>
      <c r="AM63" s="9">
        <v>0.15</v>
      </c>
      <c r="AN63" s="9">
        <v>0.15</v>
      </c>
      <c r="AO63" s="9">
        <v>0.3</v>
      </c>
      <c r="AP63" s="10">
        <v>863.33333333333337</v>
      </c>
      <c r="AQ63" s="10">
        <v>15</v>
      </c>
      <c r="AR63" s="10">
        <v>176</v>
      </c>
      <c r="AS63" s="13" t="s">
        <v>468</v>
      </c>
      <c r="AT63" s="11">
        <v>15</v>
      </c>
      <c r="AU63" s="10">
        <v>1060</v>
      </c>
      <c r="AV63" s="10">
        <v>2678</v>
      </c>
      <c r="AW63" s="10">
        <v>244</v>
      </c>
      <c r="AX63" s="51">
        <v>12</v>
      </c>
    </row>
    <row r="64" spans="1:50" ht="15.9" customHeight="1" x14ac:dyDescent="0.3">
      <c r="A64" s="50" t="s">
        <v>53</v>
      </c>
      <c r="B64" s="39" t="s">
        <v>54</v>
      </c>
      <c r="C64" s="39" t="s">
        <v>55</v>
      </c>
      <c r="D64" s="40" t="s">
        <v>56</v>
      </c>
      <c r="E64" s="40" t="s">
        <v>57</v>
      </c>
      <c r="F64" s="10">
        <v>207</v>
      </c>
      <c r="G64" s="10">
        <v>72</v>
      </c>
      <c r="H64" s="10">
        <v>147</v>
      </c>
      <c r="I64" s="14">
        <v>75</v>
      </c>
      <c r="J64" s="10">
        <v>294</v>
      </c>
      <c r="K64" s="15">
        <v>1.4202898550724639</v>
      </c>
      <c r="L64" s="79" t="s">
        <v>478</v>
      </c>
      <c r="M64" s="79" t="s">
        <v>478</v>
      </c>
      <c r="N64" s="10">
        <v>138</v>
      </c>
      <c r="O64" s="10">
        <v>3281</v>
      </c>
      <c r="P64" s="15">
        <v>15.85024154589372</v>
      </c>
      <c r="Q64" s="10">
        <v>32</v>
      </c>
      <c r="R64" s="10">
        <v>22</v>
      </c>
      <c r="S64" s="10">
        <v>20</v>
      </c>
      <c r="T64" s="16">
        <v>800</v>
      </c>
      <c r="U64" s="16">
        <v>5800</v>
      </c>
      <c r="V64" s="16">
        <v>3750</v>
      </c>
      <c r="W64" s="81" t="s">
        <v>478</v>
      </c>
      <c r="X64" s="16">
        <v>10350</v>
      </c>
      <c r="Y64" s="17">
        <v>4221</v>
      </c>
      <c r="Z64" s="17">
        <v>1054</v>
      </c>
      <c r="AA64" s="16">
        <v>1271</v>
      </c>
      <c r="AB64" s="17">
        <v>4236</v>
      </c>
      <c r="AC64" s="16">
        <v>10782</v>
      </c>
      <c r="AD64" s="18">
        <v>52.086956521739133</v>
      </c>
      <c r="AE64" s="81" t="s">
        <v>478</v>
      </c>
      <c r="AF64" s="16">
        <v>832</v>
      </c>
      <c r="AG64" s="16">
        <v>439</v>
      </c>
      <c r="AH64" s="81" t="s">
        <v>478</v>
      </c>
      <c r="AI64" s="81" t="s">
        <v>478</v>
      </c>
      <c r="AJ64" s="16">
        <v>1271</v>
      </c>
      <c r="AK64" s="18">
        <v>6.1400966183574877</v>
      </c>
      <c r="AL64" s="82" t="s">
        <v>478</v>
      </c>
      <c r="AM64" s="9">
        <v>0.3</v>
      </c>
      <c r="AN64" s="82" t="s">
        <v>478</v>
      </c>
      <c r="AO64" s="9">
        <v>0.3</v>
      </c>
      <c r="AP64" s="10">
        <v>690</v>
      </c>
      <c r="AQ64" s="10">
        <v>2</v>
      </c>
      <c r="AR64" s="10">
        <v>100</v>
      </c>
      <c r="AS64" s="13" t="s">
        <v>468</v>
      </c>
      <c r="AT64" s="11">
        <v>12</v>
      </c>
      <c r="AU64" s="10">
        <v>576</v>
      </c>
      <c r="AV64" s="10">
        <v>492</v>
      </c>
      <c r="AW64" s="10">
        <v>7</v>
      </c>
      <c r="AX64" s="51">
        <v>16</v>
      </c>
    </row>
    <row r="65" spans="1:50" ht="15.9" customHeight="1" x14ac:dyDescent="0.3">
      <c r="A65" s="50" t="s">
        <v>438</v>
      </c>
      <c r="B65" s="39" t="s">
        <v>0</v>
      </c>
      <c r="C65" s="39" t="s">
        <v>379</v>
      </c>
      <c r="D65" s="40" t="s">
        <v>380</v>
      </c>
      <c r="E65" s="40" t="s">
        <v>381</v>
      </c>
      <c r="F65" s="10">
        <v>1095</v>
      </c>
      <c r="G65" s="10">
        <v>2700</v>
      </c>
      <c r="H65" s="10">
        <v>8800</v>
      </c>
      <c r="I65" s="14">
        <v>6300</v>
      </c>
      <c r="J65" s="10">
        <v>17800</v>
      </c>
      <c r="K65" s="15">
        <v>16.255707762557076</v>
      </c>
      <c r="L65" s="10">
        <v>5</v>
      </c>
      <c r="M65" s="10">
        <v>14</v>
      </c>
      <c r="N65" s="10">
        <v>450</v>
      </c>
      <c r="O65" s="10">
        <v>6150</v>
      </c>
      <c r="P65" s="15">
        <v>5.6164383561643838</v>
      </c>
      <c r="Q65" s="10">
        <v>40</v>
      </c>
      <c r="R65" s="10">
        <v>235</v>
      </c>
      <c r="S65" s="10">
        <v>44</v>
      </c>
      <c r="T65" s="16">
        <v>1143</v>
      </c>
      <c r="U65" s="16">
        <v>5723</v>
      </c>
      <c r="V65" s="81" t="s">
        <v>478</v>
      </c>
      <c r="W65" s="81" t="s">
        <v>478</v>
      </c>
      <c r="X65" s="16">
        <v>6866</v>
      </c>
      <c r="Y65" s="17">
        <v>4108</v>
      </c>
      <c r="Z65" s="80" t="s">
        <v>478</v>
      </c>
      <c r="AA65" s="16">
        <v>2759</v>
      </c>
      <c r="AB65" s="80" t="s">
        <v>478</v>
      </c>
      <c r="AC65" s="16">
        <v>6867</v>
      </c>
      <c r="AD65" s="18">
        <v>6.2712328767123289</v>
      </c>
      <c r="AE65" s="81" t="s">
        <v>478</v>
      </c>
      <c r="AF65" s="16">
        <v>2123</v>
      </c>
      <c r="AG65" s="16">
        <v>636</v>
      </c>
      <c r="AH65" s="81" t="s">
        <v>478</v>
      </c>
      <c r="AI65" s="81" t="s">
        <v>478</v>
      </c>
      <c r="AJ65" s="16">
        <v>2759</v>
      </c>
      <c r="AK65" s="18">
        <v>2.5196347031963469</v>
      </c>
      <c r="AL65" s="82" t="s">
        <v>478</v>
      </c>
      <c r="AM65" s="9">
        <v>0.25</v>
      </c>
      <c r="AN65" s="82" t="s">
        <v>478</v>
      </c>
      <c r="AO65" s="9">
        <v>0.25</v>
      </c>
      <c r="AP65" s="10">
        <v>4380</v>
      </c>
      <c r="AQ65" s="10">
        <v>3</v>
      </c>
      <c r="AR65" s="10">
        <v>33</v>
      </c>
      <c r="AS65" s="13" t="s">
        <v>469</v>
      </c>
      <c r="AT65" s="11">
        <v>10</v>
      </c>
      <c r="AU65" s="10">
        <v>650</v>
      </c>
      <c r="AV65" s="10">
        <v>3250</v>
      </c>
      <c r="AW65" s="10">
        <v>1440</v>
      </c>
      <c r="AX65" s="51">
        <v>5</v>
      </c>
    </row>
    <row r="66" spans="1:50" ht="15.9" customHeight="1" x14ac:dyDescent="0.3">
      <c r="A66" s="50" t="s">
        <v>62</v>
      </c>
      <c r="B66" s="39" t="s">
        <v>63</v>
      </c>
      <c r="C66" s="39" t="s">
        <v>64</v>
      </c>
      <c r="D66" s="40" t="s">
        <v>65</v>
      </c>
      <c r="E66" s="40" t="s">
        <v>66</v>
      </c>
      <c r="F66" s="10">
        <v>560</v>
      </c>
      <c r="G66" s="10">
        <v>1619</v>
      </c>
      <c r="H66" s="10">
        <v>793</v>
      </c>
      <c r="I66" s="14">
        <v>1552</v>
      </c>
      <c r="J66" s="10">
        <v>3964</v>
      </c>
      <c r="K66" s="15">
        <v>7.0785714285714283</v>
      </c>
      <c r="L66" s="79" t="s">
        <v>478</v>
      </c>
      <c r="M66" s="10">
        <v>25</v>
      </c>
      <c r="N66" s="10">
        <v>234</v>
      </c>
      <c r="O66" s="10">
        <v>10395</v>
      </c>
      <c r="P66" s="15">
        <v>18.5625</v>
      </c>
      <c r="Q66" s="10">
        <v>312</v>
      </c>
      <c r="R66" s="10">
        <v>247</v>
      </c>
      <c r="S66" s="10">
        <v>35</v>
      </c>
      <c r="T66" s="81" t="s">
        <v>478</v>
      </c>
      <c r="U66" s="16">
        <v>5000</v>
      </c>
      <c r="V66" s="81" t="s">
        <v>478</v>
      </c>
      <c r="W66" s="16">
        <v>786</v>
      </c>
      <c r="X66" s="16">
        <v>5786</v>
      </c>
      <c r="Y66" s="80" t="s">
        <v>478</v>
      </c>
      <c r="Z66" s="80" t="s">
        <v>478</v>
      </c>
      <c r="AA66" s="16">
        <v>5419</v>
      </c>
      <c r="AB66" s="17">
        <v>273</v>
      </c>
      <c r="AC66" s="16">
        <v>5692</v>
      </c>
      <c r="AD66" s="18">
        <v>10.164285714285715</v>
      </c>
      <c r="AE66" s="81" t="s">
        <v>478</v>
      </c>
      <c r="AF66" s="16">
        <v>4050</v>
      </c>
      <c r="AG66" s="16">
        <v>375</v>
      </c>
      <c r="AH66" s="16">
        <v>994</v>
      </c>
      <c r="AI66" s="81" t="s">
        <v>478</v>
      </c>
      <c r="AJ66" s="16">
        <v>5419</v>
      </c>
      <c r="AK66" s="18">
        <v>9.6767857142857139</v>
      </c>
      <c r="AL66" s="82" t="s">
        <v>478</v>
      </c>
      <c r="AM66" s="82" t="s">
        <v>478</v>
      </c>
      <c r="AN66" s="82" t="s">
        <v>478</v>
      </c>
      <c r="AO66" s="82" t="s">
        <v>478</v>
      </c>
      <c r="AP66" s="79" t="s">
        <v>478</v>
      </c>
      <c r="AQ66" s="10">
        <v>7</v>
      </c>
      <c r="AR66" s="10">
        <v>700</v>
      </c>
      <c r="AS66" s="13" t="s">
        <v>471</v>
      </c>
      <c r="AT66" s="11">
        <v>14</v>
      </c>
      <c r="AU66" s="10">
        <v>700</v>
      </c>
      <c r="AV66" s="10">
        <v>1919</v>
      </c>
      <c r="AW66" s="10">
        <v>175</v>
      </c>
      <c r="AX66" s="51">
        <v>1</v>
      </c>
    </row>
    <row r="67" spans="1:50" ht="15.9" customHeight="1" x14ac:dyDescent="0.3">
      <c r="A67" s="50" t="s">
        <v>241</v>
      </c>
      <c r="B67" s="39" t="s">
        <v>242</v>
      </c>
      <c r="C67" s="39" t="s">
        <v>243</v>
      </c>
      <c r="D67" s="40" t="s">
        <v>244</v>
      </c>
      <c r="E67" s="40" t="s">
        <v>245</v>
      </c>
      <c r="F67" s="10">
        <v>5696</v>
      </c>
      <c r="G67" s="10">
        <v>22329</v>
      </c>
      <c r="H67" s="10">
        <v>13188</v>
      </c>
      <c r="I67" s="14">
        <v>8756</v>
      </c>
      <c r="J67" s="10">
        <v>44273</v>
      </c>
      <c r="K67" s="15">
        <v>7.772647471910112</v>
      </c>
      <c r="L67" s="10">
        <v>200</v>
      </c>
      <c r="M67" s="10">
        <v>1190</v>
      </c>
      <c r="N67" s="10">
        <v>1600</v>
      </c>
      <c r="O67" s="10">
        <v>25000</v>
      </c>
      <c r="P67" s="15">
        <v>4.3890449438202248</v>
      </c>
      <c r="Q67" s="10">
        <v>618</v>
      </c>
      <c r="R67" s="10">
        <v>539</v>
      </c>
      <c r="S67" s="10">
        <v>77</v>
      </c>
      <c r="T67" s="16">
        <v>186614</v>
      </c>
      <c r="U67" s="16">
        <v>11357</v>
      </c>
      <c r="V67" s="81" t="s">
        <v>478</v>
      </c>
      <c r="W67" s="81" t="s">
        <v>478</v>
      </c>
      <c r="X67" s="16">
        <v>197971</v>
      </c>
      <c r="Y67" s="16">
        <v>85543</v>
      </c>
      <c r="Z67" s="16">
        <v>34095</v>
      </c>
      <c r="AA67" s="16">
        <v>19844</v>
      </c>
      <c r="AB67" s="16">
        <v>49076</v>
      </c>
      <c r="AC67" s="16">
        <v>188558</v>
      </c>
      <c r="AD67" s="18">
        <v>33.103581460674157</v>
      </c>
      <c r="AE67" s="81" t="s">
        <v>478</v>
      </c>
      <c r="AF67" s="16">
        <v>15796</v>
      </c>
      <c r="AG67" s="16">
        <v>2062</v>
      </c>
      <c r="AH67" s="16">
        <v>1986</v>
      </c>
      <c r="AI67" s="81" t="s">
        <v>478</v>
      </c>
      <c r="AJ67" s="16">
        <v>19844</v>
      </c>
      <c r="AK67" s="18">
        <v>3.4838483146067416</v>
      </c>
      <c r="AL67" s="9">
        <v>1</v>
      </c>
      <c r="AM67" s="9">
        <v>1</v>
      </c>
      <c r="AN67" s="9">
        <v>2.8</v>
      </c>
      <c r="AO67" s="9">
        <v>3.8</v>
      </c>
      <c r="AP67" s="10">
        <v>1498.9473684210527</v>
      </c>
      <c r="AQ67" s="10">
        <v>24</v>
      </c>
      <c r="AR67" s="10">
        <v>400</v>
      </c>
      <c r="AS67" s="13" t="s">
        <v>468</v>
      </c>
      <c r="AT67" s="11">
        <v>46</v>
      </c>
      <c r="AU67" s="10">
        <v>2392</v>
      </c>
      <c r="AV67" s="10">
        <v>41600</v>
      </c>
      <c r="AW67" s="10">
        <v>2600</v>
      </c>
      <c r="AX67" s="51">
        <v>136</v>
      </c>
    </row>
    <row r="68" spans="1:50" ht="15.9" customHeight="1" x14ac:dyDescent="0.3">
      <c r="A68" s="50" t="s">
        <v>246</v>
      </c>
      <c r="B68" s="39" t="s">
        <v>247</v>
      </c>
      <c r="C68" s="39" t="s">
        <v>248</v>
      </c>
      <c r="D68" s="40" t="s">
        <v>249</v>
      </c>
      <c r="E68" s="40" t="s">
        <v>250</v>
      </c>
      <c r="F68" s="10">
        <v>533</v>
      </c>
      <c r="G68" s="10">
        <v>108</v>
      </c>
      <c r="H68" s="10">
        <v>351</v>
      </c>
      <c r="I68" s="14">
        <v>230</v>
      </c>
      <c r="J68" s="10">
        <v>689</v>
      </c>
      <c r="K68" s="15">
        <v>1.2926829268292683</v>
      </c>
      <c r="L68" s="10">
        <v>3</v>
      </c>
      <c r="M68" s="10">
        <v>3</v>
      </c>
      <c r="N68" s="10">
        <v>190</v>
      </c>
      <c r="O68" s="10">
        <v>3300</v>
      </c>
      <c r="P68" s="15">
        <v>6.191369606003752</v>
      </c>
      <c r="Q68" s="10">
        <v>30</v>
      </c>
      <c r="R68" s="79" t="s">
        <v>478</v>
      </c>
      <c r="S68" s="10">
        <v>27</v>
      </c>
      <c r="T68" s="16">
        <v>6957</v>
      </c>
      <c r="U68" s="16">
        <v>8615</v>
      </c>
      <c r="V68" s="81" t="s">
        <v>478</v>
      </c>
      <c r="W68" s="81" t="s">
        <v>478</v>
      </c>
      <c r="X68" s="16">
        <v>15572</v>
      </c>
      <c r="Y68" s="17">
        <v>8302</v>
      </c>
      <c r="Z68" s="17">
        <v>973</v>
      </c>
      <c r="AA68" s="16">
        <v>2002</v>
      </c>
      <c r="AB68" s="17">
        <v>4295</v>
      </c>
      <c r="AC68" s="16">
        <v>15572</v>
      </c>
      <c r="AD68" s="18">
        <v>29.215759849906192</v>
      </c>
      <c r="AE68" s="81" t="s">
        <v>478</v>
      </c>
      <c r="AF68" s="16">
        <v>900</v>
      </c>
      <c r="AG68" s="16">
        <v>750</v>
      </c>
      <c r="AH68" s="16">
        <v>190</v>
      </c>
      <c r="AI68" s="16">
        <v>162</v>
      </c>
      <c r="AJ68" s="16">
        <v>2002</v>
      </c>
      <c r="AK68" s="18">
        <v>3.7560975609756095</v>
      </c>
      <c r="AL68" s="82" t="s">
        <v>478</v>
      </c>
      <c r="AM68" s="9">
        <v>0.4</v>
      </c>
      <c r="AN68" s="82" t="s">
        <v>478</v>
      </c>
      <c r="AO68" s="9">
        <v>0.4</v>
      </c>
      <c r="AP68" s="10">
        <v>1332.5</v>
      </c>
      <c r="AQ68" s="10">
        <v>2</v>
      </c>
      <c r="AR68" s="79" t="s">
        <v>478</v>
      </c>
      <c r="AS68" s="13" t="s">
        <v>468</v>
      </c>
      <c r="AT68" s="11">
        <v>10</v>
      </c>
      <c r="AU68" s="10">
        <v>480</v>
      </c>
      <c r="AV68" s="10">
        <v>300</v>
      </c>
      <c r="AW68" s="10">
        <v>10</v>
      </c>
      <c r="AX68" s="51">
        <v>1</v>
      </c>
    </row>
    <row r="69" spans="1:50" ht="15.9" customHeight="1" x14ac:dyDescent="0.3">
      <c r="A69" s="50" t="s">
        <v>251</v>
      </c>
      <c r="B69" s="39" t="s">
        <v>252</v>
      </c>
      <c r="C69" s="39" t="s">
        <v>253</v>
      </c>
      <c r="D69" s="40" t="s">
        <v>254</v>
      </c>
      <c r="E69" s="40" t="s">
        <v>255</v>
      </c>
      <c r="F69" s="10">
        <v>9100</v>
      </c>
      <c r="G69" s="10">
        <v>118825</v>
      </c>
      <c r="H69" s="79" t="s">
        <v>478</v>
      </c>
      <c r="I69" s="14">
        <v>12455</v>
      </c>
      <c r="J69" s="10">
        <v>131280</v>
      </c>
      <c r="K69" s="15">
        <v>14.426373626373627</v>
      </c>
      <c r="L69" s="10">
        <v>700</v>
      </c>
      <c r="M69" s="10">
        <v>1060</v>
      </c>
      <c r="N69" s="10">
        <v>2440</v>
      </c>
      <c r="O69" s="10">
        <v>42106</v>
      </c>
      <c r="P69" s="15">
        <v>4.6270329670329673</v>
      </c>
      <c r="Q69" s="10">
        <v>2218</v>
      </c>
      <c r="R69" s="10">
        <v>946</v>
      </c>
      <c r="S69" s="10">
        <v>150</v>
      </c>
      <c r="T69" s="16">
        <v>370879</v>
      </c>
      <c r="U69" s="16">
        <v>10615</v>
      </c>
      <c r="V69" s="81" t="s">
        <v>478</v>
      </c>
      <c r="W69" s="16">
        <v>29730</v>
      </c>
      <c r="X69" s="16">
        <v>411224</v>
      </c>
      <c r="Y69" s="16">
        <v>167035</v>
      </c>
      <c r="Z69" s="16">
        <v>85775</v>
      </c>
      <c r="AA69" s="16">
        <v>53068</v>
      </c>
      <c r="AB69" s="16">
        <v>103033</v>
      </c>
      <c r="AC69" s="16">
        <v>408911</v>
      </c>
      <c r="AD69" s="18">
        <v>44.935274725274724</v>
      </c>
      <c r="AE69" s="16">
        <v>2311</v>
      </c>
      <c r="AF69" s="16">
        <v>38004</v>
      </c>
      <c r="AG69" s="16">
        <v>6000</v>
      </c>
      <c r="AH69" s="16">
        <v>9064</v>
      </c>
      <c r="AI69" s="81" t="s">
        <v>478</v>
      </c>
      <c r="AJ69" s="16">
        <v>53068</v>
      </c>
      <c r="AK69" s="18">
        <v>5.8316483516483517</v>
      </c>
      <c r="AL69" s="9">
        <v>1.7</v>
      </c>
      <c r="AM69" s="9">
        <v>1.7</v>
      </c>
      <c r="AN69" s="9">
        <v>3.9</v>
      </c>
      <c r="AO69" s="9">
        <v>5.6</v>
      </c>
      <c r="AP69" s="10">
        <v>1625</v>
      </c>
      <c r="AQ69" s="10">
        <v>30</v>
      </c>
      <c r="AR69" s="10">
        <v>1700</v>
      </c>
      <c r="AS69" s="13" t="s">
        <v>470</v>
      </c>
      <c r="AT69" s="11">
        <v>60</v>
      </c>
      <c r="AU69" s="10">
        <v>3120</v>
      </c>
      <c r="AV69" s="10">
        <v>99372</v>
      </c>
      <c r="AW69" s="10">
        <v>11804</v>
      </c>
      <c r="AX69" s="51">
        <v>89</v>
      </c>
    </row>
    <row r="70" spans="1:50" ht="15.9" customHeight="1" x14ac:dyDescent="0.3">
      <c r="A70" s="50" t="s">
        <v>256</v>
      </c>
      <c r="B70" s="39" t="s">
        <v>257</v>
      </c>
      <c r="C70" s="39" t="s">
        <v>258</v>
      </c>
      <c r="D70" s="40" t="s">
        <v>259</v>
      </c>
      <c r="E70" s="40" t="s">
        <v>260</v>
      </c>
      <c r="F70" s="10">
        <v>700</v>
      </c>
      <c r="G70" s="10">
        <v>4741</v>
      </c>
      <c r="H70" s="10">
        <v>3776</v>
      </c>
      <c r="I70" s="14">
        <v>2926</v>
      </c>
      <c r="J70" s="10">
        <v>11443</v>
      </c>
      <c r="K70" s="15">
        <v>16.347142857142856</v>
      </c>
      <c r="L70" s="10">
        <v>15</v>
      </c>
      <c r="M70" s="10">
        <v>390</v>
      </c>
      <c r="N70" s="10">
        <v>806</v>
      </c>
      <c r="O70" s="10">
        <v>14600</v>
      </c>
      <c r="P70" s="15">
        <v>20.857142857142858</v>
      </c>
      <c r="Q70" s="10">
        <v>704</v>
      </c>
      <c r="R70" s="10">
        <v>387</v>
      </c>
      <c r="S70" s="10">
        <v>50</v>
      </c>
      <c r="T70" s="16">
        <v>74146</v>
      </c>
      <c r="U70" s="16">
        <v>8615</v>
      </c>
      <c r="V70" s="81" t="s">
        <v>478</v>
      </c>
      <c r="W70" s="81" t="s">
        <v>478</v>
      </c>
      <c r="X70" s="16">
        <v>82761</v>
      </c>
      <c r="Y70" s="17">
        <v>37546</v>
      </c>
      <c r="Z70" s="17">
        <v>4681</v>
      </c>
      <c r="AA70" s="16">
        <v>8615</v>
      </c>
      <c r="AB70" s="17">
        <v>31919</v>
      </c>
      <c r="AC70" s="16">
        <v>82761</v>
      </c>
      <c r="AD70" s="18">
        <v>118.23</v>
      </c>
      <c r="AE70" s="81" t="s">
        <v>478</v>
      </c>
      <c r="AF70" s="16">
        <v>6445</v>
      </c>
      <c r="AG70" s="16">
        <v>1085</v>
      </c>
      <c r="AH70" s="16">
        <v>1085</v>
      </c>
      <c r="AI70" s="81" t="s">
        <v>478</v>
      </c>
      <c r="AJ70" s="16">
        <v>8615</v>
      </c>
      <c r="AK70" s="18">
        <v>12.307142857142857</v>
      </c>
      <c r="AL70" s="82" t="s">
        <v>478</v>
      </c>
      <c r="AM70" s="9">
        <v>1</v>
      </c>
      <c r="AN70" s="9">
        <v>0.55000000000000004</v>
      </c>
      <c r="AO70" s="9">
        <v>1.55</v>
      </c>
      <c r="AP70" s="10">
        <v>451.61290322580646</v>
      </c>
      <c r="AQ70" s="10">
        <v>3</v>
      </c>
      <c r="AR70" s="10">
        <v>250</v>
      </c>
      <c r="AS70" s="13" t="s">
        <v>468</v>
      </c>
      <c r="AT70" s="11">
        <v>44</v>
      </c>
      <c r="AU70" s="10">
        <v>2068</v>
      </c>
      <c r="AV70" s="10">
        <v>15650</v>
      </c>
      <c r="AW70" s="10">
        <v>200</v>
      </c>
      <c r="AX70" s="51">
        <v>63</v>
      </c>
    </row>
    <row r="71" spans="1:50" ht="15.9" customHeight="1" x14ac:dyDescent="0.3">
      <c r="A71" s="50" t="s">
        <v>261</v>
      </c>
      <c r="B71" s="39" t="s">
        <v>262</v>
      </c>
      <c r="C71" s="39" t="s">
        <v>263</v>
      </c>
      <c r="D71" s="40" t="s">
        <v>264</v>
      </c>
      <c r="E71" s="40" t="s">
        <v>265</v>
      </c>
      <c r="F71" s="10">
        <v>10479</v>
      </c>
      <c r="G71" s="10">
        <v>95363</v>
      </c>
      <c r="H71" s="79" t="s">
        <v>478</v>
      </c>
      <c r="I71" s="14">
        <v>3908</v>
      </c>
      <c r="J71" s="10">
        <v>99271</v>
      </c>
      <c r="K71" s="15">
        <v>9.4733276075961452</v>
      </c>
      <c r="L71" s="10">
        <v>3</v>
      </c>
      <c r="M71" s="10">
        <v>79</v>
      </c>
      <c r="N71" s="10">
        <v>1247</v>
      </c>
      <c r="O71" s="10">
        <v>25452</v>
      </c>
      <c r="P71" s="15">
        <v>2.4288577154308619</v>
      </c>
      <c r="Q71" s="10">
        <v>424</v>
      </c>
      <c r="R71" s="10">
        <v>513</v>
      </c>
      <c r="S71" s="10">
        <v>60</v>
      </c>
      <c r="T71" s="16">
        <v>162242</v>
      </c>
      <c r="U71" s="16">
        <v>23615</v>
      </c>
      <c r="V71" s="81" t="s">
        <v>478</v>
      </c>
      <c r="W71" s="16">
        <v>9578</v>
      </c>
      <c r="X71" s="16">
        <v>195435</v>
      </c>
      <c r="Y71" s="16">
        <v>80981</v>
      </c>
      <c r="Z71" s="16">
        <v>39040</v>
      </c>
      <c r="AA71" s="16">
        <v>30647</v>
      </c>
      <c r="AB71" s="16">
        <v>44767</v>
      </c>
      <c r="AC71" s="16">
        <v>195435</v>
      </c>
      <c r="AD71" s="18">
        <v>18.650157457772689</v>
      </c>
      <c r="AE71" s="81" t="s">
        <v>478</v>
      </c>
      <c r="AF71" s="16">
        <v>28302</v>
      </c>
      <c r="AG71" s="16">
        <v>2345</v>
      </c>
      <c r="AH71" s="81" t="s">
        <v>478</v>
      </c>
      <c r="AI71" s="81" t="s">
        <v>478</v>
      </c>
      <c r="AJ71" s="16">
        <v>30647</v>
      </c>
      <c r="AK71" s="18">
        <v>2.9246111270159365</v>
      </c>
      <c r="AL71" s="82" t="s">
        <v>478</v>
      </c>
      <c r="AM71" s="9">
        <v>2</v>
      </c>
      <c r="AN71" s="9">
        <v>1</v>
      </c>
      <c r="AO71" s="9">
        <v>3</v>
      </c>
      <c r="AP71" s="10">
        <v>3493</v>
      </c>
      <c r="AQ71" s="10">
        <v>18</v>
      </c>
      <c r="AR71" s="10">
        <v>351</v>
      </c>
      <c r="AS71" s="13" t="s">
        <v>468</v>
      </c>
      <c r="AT71" s="11">
        <v>59</v>
      </c>
      <c r="AU71" s="10">
        <v>3068</v>
      </c>
      <c r="AV71" s="10">
        <v>30426</v>
      </c>
      <c r="AW71" s="10">
        <v>6760</v>
      </c>
      <c r="AX71" s="51">
        <v>8</v>
      </c>
    </row>
    <row r="72" spans="1:50" ht="15.9" customHeight="1" x14ac:dyDescent="0.3">
      <c r="A72" s="50" t="s">
        <v>443</v>
      </c>
      <c r="B72" s="39" t="s">
        <v>58</v>
      </c>
      <c r="C72" s="39" t="s">
        <v>59</v>
      </c>
      <c r="D72" s="40" t="s">
        <v>60</v>
      </c>
      <c r="E72" s="40" t="s">
        <v>61</v>
      </c>
      <c r="F72" s="10">
        <v>763</v>
      </c>
      <c r="G72" s="10">
        <v>4700</v>
      </c>
      <c r="H72" s="79" t="s">
        <v>478</v>
      </c>
      <c r="I72" s="14">
        <v>1920</v>
      </c>
      <c r="J72" s="10">
        <v>6620</v>
      </c>
      <c r="K72" s="15">
        <v>8.6762778505897771</v>
      </c>
      <c r="L72" s="79" t="s">
        <v>478</v>
      </c>
      <c r="M72" s="79" t="s">
        <v>478</v>
      </c>
      <c r="N72" s="10">
        <v>271</v>
      </c>
      <c r="O72" s="10">
        <v>5195</v>
      </c>
      <c r="P72" s="15">
        <v>6.8086500655307995</v>
      </c>
      <c r="Q72" s="79" t="s">
        <v>478</v>
      </c>
      <c r="R72" s="10">
        <v>640</v>
      </c>
      <c r="S72" s="10">
        <v>12</v>
      </c>
      <c r="T72" s="16">
        <v>2530</v>
      </c>
      <c r="U72" s="16">
        <v>8615</v>
      </c>
      <c r="V72" s="81" t="s">
        <v>478</v>
      </c>
      <c r="W72" s="16">
        <v>2494</v>
      </c>
      <c r="X72" s="16">
        <v>13639</v>
      </c>
      <c r="Y72" s="17">
        <v>6320</v>
      </c>
      <c r="Z72" s="17">
        <v>832</v>
      </c>
      <c r="AA72" s="16">
        <v>6358</v>
      </c>
      <c r="AB72" s="17">
        <v>129</v>
      </c>
      <c r="AC72" s="16">
        <v>13639</v>
      </c>
      <c r="AD72" s="18">
        <v>17.875491480996068</v>
      </c>
      <c r="AE72" s="81" t="s">
        <v>478</v>
      </c>
      <c r="AF72" s="16">
        <v>3780</v>
      </c>
      <c r="AG72" s="16">
        <v>206</v>
      </c>
      <c r="AH72" s="16">
        <v>2372</v>
      </c>
      <c r="AI72" s="81" t="s">
        <v>478</v>
      </c>
      <c r="AJ72" s="16">
        <v>6358</v>
      </c>
      <c r="AK72" s="18">
        <v>8.3328964613368282</v>
      </c>
      <c r="AL72" s="82" t="s">
        <v>478</v>
      </c>
      <c r="AM72" s="9">
        <v>0.25</v>
      </c>
      <c r="AN72" s="82" t="s">
        <v>478</v>
      </c>
      <c r="AO72" s="9">
        <v>0.25</v>
      </c>
      <c r="AP72" s="10">
        <v>3052</v>
      </c>
      <c r="AQ72" s="10">
        <v>5</v>
      </c>
      <c r="AR72" s="10">
        <v>100</v>
      </c>
      <c r="AS72" s="13" t="s">
        <v>469</v>
      </c>
      <c r="AT72" s="11">
        <v>20</v>
      </c>
      <c r="AU72" s="10">
        <v>960</v>
      </c>
      <c r="AV72" s="10">
        <v>200</v>
      </c>
      <c r="AW72" s="10">
        <v>100</v>
      </c>
      <c r="AX72" s="51">
        <v>2</v>
      </c>
    </row>
    <row r="73" spans="1:50" ht="15.9" customHeight="1" x14ac:dyDescent="0.3">
      <c r="A73" s="50" t="s">
        <v>266</v>
      </c>
      <c r="B73" s="39" t="s">
        <v>267</v>
      </c>
      <c r="C73" s="39" t="s">
        <v>268</v>
      </c>
      <c r="D73" s="40" t="s">
        <v>269</v>
      </c>
      <c r="E73" s="40" t="s">
        <v>270</v>
      </c>
      <c r="F73" s="10">
        <v>1241</v>
      </c>
      <c r="G73" s="10">
        <v>2325</v>
      </c>
      <c r="H73" s="10">
        <v>2979</v>
      </c>
      <c r="I73" s="14">
        <v>2442</v>
      </c>
      <c r="J73" s="10">
        <v>7746</v>
      </c>
      <c r="K73" s="15">
        <v>6.2417405318291701</v>
      </c>
      <c r="L73" s="10">
        <v>25</v>
      </c>
      <c r="M73" s="10">
        <v>179</v>
      </c>
      <c r="N73" s="10">
        <v>377</v>
      </c>
      <c r="O73" s="10">
        <v>7701</v>
      </c>
      <c r="P73" s="15">
        <v>6.2054794520547949</v>
      </c>
      <c r="Q73" s="10">
        <v>173</v>
      </c>
      <c r="R73" s="10">
        <v>237</v>
      </c>
      <c r="S73" s="10">
        <v>28</v>
      </c>
      <c r="T73" s="16">
        <v>58464</v>
      </c>
      <c r="U73" s="16">
        <v>8615</v>
      </c>
      <c r="V73" s="81" t="s">
        <v>478</v>
      </c>
      <c r="W73" s="81" t="s">
        <v>478</v>
      </c>
      <c r="X73" s="16">
        <v>67079</v>
      </c>
      <c r="Y73" s="17">
        <v>37733</v>
      </c>
      <c r="Z73" s="17">
        <v>13902</v>
      </c>
      <c r="AA73" s="16">
        <v>9133</v>
      </c>
      <c r="AB73" s="17">
        <v>6738</v>
      </c>
      <c r="AC73" s="16">
        <v>67506</v>
      </c>
      <c r="AD73" s="18">
        <v>54.396454472199842</v>
      </c>
      <c r="AE73" s="81" t="s">
        <v>478</v>
      </c>
      <c r="AF73" s="16">
        <v>9066</v>
      </c>
      <c r="AG73" s="81" t="s">
        <v>478</v>
      </c>
      <c r="AH73" s="81" t="s">
        <v>478</v>
      </c>
      <c r="AI73" s="16">
        <v>67</v>
      </c>
      <c r="AJ73" s="16">
        <v>9133</v>
      </c>
      <c r="AK73" s="18">
        <v>7.3593875906526991</v>
      </c>
      <c r="AL73" s="82" t="s">
        <v>478</v>
      </c>
      <c r="AM73" s="9">
        <v>1</v>
      </c>
      <c r="AN73" s="9">
        <v>0.25</v>
      </c>
      <c r="AO73" s="9">
        <v>1.25</v>
      </c>
      <c r="AP73" s="10">
        <v>992.8</v>
      </c>
      <c r="AQ73" s="10">
        <v>10</v>
      </c>
      <c r="AR73" s="10">
        <v>300</v>
      </c>
      <c r="AS73" s="13" t="s">
        <v>470</v>
      </c>
      <c r="AT73" s="11">
        <v>35</v>
      </c>
      <c r="AU73" s="10">
        <v>1560</v>
      </c>
      <c r="AV73" s="10">
        <v>6264</v>
      </c>
      <c r="AW73" s="10">
        <v>150</v>
      </c>
      <c r="AX73" s="51">
        <v>64</v>
      </c>
    </row>
    <row r="74" spans="1:50" ht="15.9" customHeight="1" x14ac:dyDescent="0.3">
      <c r="A74" s="50" t="s">
        <v>271</v>
      </c>
      <c r="B74" s="39" t="s">
        <v>272</v>
      </c>
      <c r="C74" s="39" t="s">
        <v>273</v>
      </c>
      <c r="D74" s="40" t="s">
        <v>274</v>
      </c>
      <c r="E74" s="40" t="s">
        <v>275</v>
      </c>
      <c r="F74" s="10">
        <v>86</v>
      </c>
      <c r="G74" s="10">
        <v>3716</v>
      </c>
      <c r="H74" s="79" t="s">
        <v>478</v>
      </c>
      <c r="I74" s="14">
        <v>2516</v>
      </c>
      <c r="J74" s="10">
        <v>6232</v>
      </c>
      <c r="K74" s="15">
        <v>72.465116279069761</v>
      </c>
      <c r="L74" s="79" t="s">
        <v>478</v>
      </c>
      <c r="M74" s="79" t="s">
        <v>478</v>
      </c>
      <c r="N74" s="10">
        <v>229</v>
      </c>
      <c r="O74" s="10">
        <v>5029</v>
      </c>
      <c r="P74" s="15">
        <v>58.47674418604651</v>
      </c>
      <c r="Q74" s="10">
        <v>105</v>
      </c>
      <c r="R74" s="10">
        <v>185</v>
      </c>
      <c r="S74" s="10">
        <v>23</v>
      </c>
      <c r="T74" s="16">
        <v>5378</v>
      </c>
      <c r="U74" s="16">
        <v>8615</v>
      </c>
      <c r="V74" s="81" t="s">
        <v>478</v>
      </c>
      <c r="W74" s="81" t="s">
        <v>478</v>
      </c>
      <c r="X74" s="16">
        <v>13993</v>
      </c>
      <c r="Y74" s="17">
        <v>5040</v>
      </c>
      <c r="Z74" s="17">
        <v>590</v>
      </c>
      <c r="AA74" s="16">
        <v>4225</v>
      </c>
      <c r="AB74" s="17">
        <v>4138</v>
      </c>
      <c r="AC74" s="16">
        <v>13993</v>
      </c>
      <c r="AD74" s="18">
        <v>162.7093023255814</v>
      </c>
      <c r="AE74" s="81" t="s">
        <v>478</v>
      </c>
      <c r="AF74" s="16">
        <v>1686</v>
      </c>
      <c r="AG74" s="16">
        <v>738</v>
      </c>
      <c r="AH74" s="16">
        <v>1525</v>
      </c>
      <c r="AI74" s="16">
        <v>276</v>
      </c>
      <c r="AJ74" s="16">
        <v>4225</v>
      </c>
      <c r="AK74" s="18">
        <v>49.127906976744185</v>
      </c>
      <c r="AL74" s="82" t="s">
        <v>478</v>
      </c>
      <c r="AM74" s="9">
        <v>0.3</v>
      </c>
      <c r="AN74" s="82" t="s">
        <v>478</v>
      </c>
      <c r="AO74" s="9">
        <v>0.3</v>
      </c>
      <c r="AP74" s="10">
        <v>286.66666666666669</v>
      </c>
      <c r="AQ74" s="10">
        <v>5</v>
      </c>
      <c r="AR74" s="10">
        <v>900</v>
      </c>
      <c r="AS74" s="13" t="s">
        <v>469</v>
      </c>
      <c r="AT74" s="11">
        <v>12</v>
      </c>
      <c r="AU74" s="10">
        <v>624</v>
      </c>
      <c r="AV74" s="10">
        <v>1040</v>
      </c>
      <c r="AW74" s="10">
        <v>792</v>
      </c>
      <c r="AX74" s="51">
        <v>82</v>
      </c>
    </row>
    <row r="75" spans="1:50" ht="15.9" customHeight="1" x14ac:dyDescent="0.3">
      <c r="A75" s="50" t="s">
        <v>276</v>
      </c>
      <c r="B75" s="39" t="s">
        <v>277</v>
      </c>
      <c r="C75" s="39" t="s">
        <v>278</v>
      </c>
      <c r="D75" s="40" t="s">
        <v>279</v>
      </c>
      <c r="E75" s="40" t="s">
        <v>280</v>
      </c>
      <c r="F75" s="10">
        <v>1776</v>
      </c>
      <c r="G75" s="10">
        <v>5200</v>
      </c>
      <c r="H75" s="10">
        <v>4555</v>
      </c>
      <c r="I75" s="14">
        <v>2910</v>
      </c>
      <c r="J75" s="10">
        <v>12663</v>
      </c>
      <c r="K75" s="15">
        <v>7.1311936936936933</v>
      </c>
      <c r="L75" s="10">
        <v>5</v>
      </c>
      <c r="M75" s="10">
        <v>398</v>
      </c>
      <c r="N75" s="10">
        <v>545</v>
      </c>
      <c r="O75" s="10">
        <v>10790</v>
      </c>
      <c r="P75" s="15">
        <v>6.0754504504504503</v>
      </c>
      <c r="Q75" s="10">
        <v>1098</v>
      </c>
      <c r="R75" s="10">
        <v>326</v>
      </c>
      <c r="S75" s="10">
        <v>40</v>
      </c>
      <c r="T75" s="16">
        <v>75225</v>
      </c>
      <c r="U75" s="16">
        <v>8615</v>
      </c>
      <c r="V75" s="81" t="s">
        <v>478</v>
      </c>
      <c r="W75" s="81" t="s">
        <v>478</v>
      </c>
      <c r="X75" s="16">
        <v>83840</v>
      </c>
      <c r="Y75" s="17">
        <v>53585</v>
      </c>
      <c r="Z75" s="17">
        <v>16247</v>
      </c>
      <c r="AA75" s="16">
        <v>7287</v>
      </c>
      <c r="AB75" s="17">
        <v>6721</v>
      </c>
      <c r="AC75" s="16">
        <v>83840</v>
      </c>
      <c r="AD75" s="18">
        <v>47.207207207207205</v>
      </c>
      <c r="AE75" s="81" t="s">
        <v>478</v>
      </c>
      <c r="AF75" s="16">
        <v>6497</v>
      </c>
      <c r="AG75" s="81" t="s">
        <v>478</v>
      </c>
      <c r="AH75" s="81" t="s">
        <v>478</v>
      </c>
      <c r="AI75" s="16">
        <v>790</v>
      </c>
      <c r="AJ75" s="16">
        <v>7287</v>
      </c>
      <c r="AK75" s="18">
        <v>4.1030405405405403</v>
      </c>
      <c r="AL75" s="82" t="s">
        <v>478</v>
      </c>
      <c r="AM75" s="9">
        <v>1</v>
      </c>
      <c r="AN75" s="9">
        <v>0.2</v>
      </c>
      <c r="AO75" s="9">
        <v>1.2</v>
      </c>
      <c r="AP75" s="10">
        <v>1480</v>
      </c>
      <c r="AQ75" s="10">
        <v>3</v>
      </c>
      <c r="AR75" s="10">
        <v>25</v>
      </c>
      <c r="AS75" s="13" t="s">
        <v>470</v>
      </c>
      <c r="AT75" s="11">
        <v>40</v>
      </c>
      <c r="AU75" s="10">
        <v>2080</v>
      </c>
      <c r="AV75" s="10">
        <v>10990</v>
      </c>
      <c r="AW75" s="10">
        <v>520</v>
      </c>
      <c r="AX75" s="51">
        <v>30</v>
      </c>
    </row>
    <row r="76" spans="1:50" ht="15.9" customHeight="1" x14ac:dyDescent="0.3">
      <c r="A76" s="50" t="s">
        <v>281</v>
      </c>
      <c r="B76" s="39" t="s">
        <v>282</v>
      </c>
      <c r="C76" s="39" t="s">
        <v>283</v>
      </c>
      <c r="D76" s="40" t="s">
        <v>284</v>
      </c>
      <c r="E76" s="40" t="s">
        <v>285</v>
      </c>
      <c r="F76" s="10">
        <v>374</v>
      </c>
      <c r="G76" s="10">
        <v>2000</v>
      </c>
      <c r="H76" s="79" t="s">
        <v>478</v>
      </c>
      <c r="I76" s="14">
        <v>1755</v>
      </c>
      <c r="J76" s="10">
        <v>3755</v>
      </c>
      <c r="K76" s="15">
        <v>10.040106951871659</v>
      </c>
      <c r="L76" s="79" t="s">
        <v>478</v>
      </c>
      <c r="M76" s="10">
        <v>400</v>
      </c>
      <c r="N76" s="10">
        <v>269</v>
      </c>
      <c r="O76" s="10">
        <v>9116</v>
      </c>
      <c r="P76" s="15">
        <v>24.37433155080214</v>
      </c>
      <c r="Q76" s="10">
        <v>387</v>
      </c>
      <c r="R76" s="10">
        <v>412</v>
      </c>
      <c r="S76" s="10">
        <v>95</v>
      </c>
      <c r="T76" s="16">
        <v>3000</v>
      </c>
      <c r="U76" s="16">
        <v>7169</v>
      </c>
      <c r="V76" s="81" t="s">
        <v>478</v>
      </c>
      <c r="W76" s="81" t="s">
        <v>478</v>
      </c>
      <c r="X76" s="16">
        <v>10169</v>
      </c>
      <c r="Y76" s="17">
        <v>1545</v>
      </c>
      <c r="Z76" s="80" t="s">
        <v>478</v>
      </c>
      <c r="AA76" s="16">
        <v>4392</v>
      </c>
      <c r="AB76" s="17">
        <v>1290</v>
      </c>
      <c r="AC76" s="16">
        <v>7227</v>
      </c>
      <c r="AD76" s="18">
        <v>19.323529411764707</v>
      </c>
      <c r="AE76" s="81" t="s">
        <v>478</v>
      </c>
      <c r="AF76" s="16">
        <v>3605</v>
      </c>
      <c r="AG76" s="81" t="s">
        <v>478</v>
      </c>
      <c r="AH76" s="16">
        <v>787</v>
      </c>
      <c r="AI76" s="81" t="s">
        <v>478</v>
      </c>
      <c r="AJ76" s="16">
        <v>4392</v>
      </c>
      <c r="AK76" s="18">
        <v>11.743315508021391</v>
      </c>
      <c r="AL76" s="82" t="s">
        <v>478</v>
      </c>
      <c r="AM76" s="9">
        <v>0.2</v>
      </c>
      <c r="AN76" s="9">
        <v>0.1</v>
      </c>
      <c r="AO76" s="9">
        <v>0.3</v>
      </c>
      <c r="AP76" s="10">
        <v>1246.6666666666667</v>
      </c>
      <c r="AQ76" s="10">
        <v>3</v>
      </c>
      <c r="AR76" s="10">
        <v>100</v>
      </c>
      <c r="AS76" s="13" t="s">
        <v>468</v>
      </c>
      <c r="AT76" s="11">
        <v>10</v>
      </c>
      <c r="AU76" s="10">
        <v>480</v>
      </c>
      <c r="AV76" s="10">
        <v>5000</v>
      </c>
      <c r="AW76" s="10">
        <v>2600</v>
      </c>
      <c r="AX76" s="83" t="s">
        <v>478</v>
      </c>
    </row>
    <row r="77" spans="1:50" ht="15.9" customHeight="1" x14ac:dyDescent="0.3">
      <c r="A77" s="50" t="s">
        <v>395</v>
      </c>
      <c r="B77" s="39" t="s">
        <v>396</v>
      </c>
      <c r="C77" s="39" t="s">
        <v>397</v>
      </c>
      <c r="D77" s="40" t="s">
        <v>398</v>
      </c>
      <c r="E77" s="40" t="s">
        <v>399</v>
      </c>
      <c r="F77" s="10">
        <v>110</v>
      </c>
      <c r="G77" s="10">
        <v>50</v>
      </c>
      <c r="H77" s="10">
        <v>820</v>
      </c>
      <c r="I77" s="14">
        <v>65</v>
      </c>
      <c r="J77" s="10">
        <v>935</v>
      </c>
      <c r="K77" s="15">
        <v>8.5</v>
      </c>
      <c r="L77" s="79" t="s">
        <v>478</v>
      </c>
      <c r="M77" s="79" t="s">
        <v>478</v>
      </c>
      <c r="N77" s="10">
        <v>326</v>
      </c>
      <c r="O77" s="10">
        <v>4000</v>
      </c>
      <c r="P77" s="15">
        <v>36.363636363636367</v>
      </c>
      <c r="Q77" s="10">
        <v>75</v>
      </c>
      <c r="R77" s="10">
        <v>120</v>
      </c>
      <c r="S77" s="79" t="s">
        <v>478</v>
      </c>
      <c r="T77" s="16">
        <v>2226</v>
      </c>
      <c r="U77" s="16">
        <v>6446</v>
      </c>
      <c r="V77" s="81" t="s">
        <v>478</v>
      </c>
      <c r="W77" s="81" t="s">
        <v>478</v>
      </c>
      <c r="X77" s="16">
        <v>8672</v>
      </c>
      <c r="Y77" s="17">
        <v>1584</v>
      </c>
      <c r="Z77" s="80" t="s">
        <v>478</v>
      </c>
      <c r="AA77" s="16">
        <v>5488</v>
      </c>
      <c r="AB77" s="17">
        <v>1598</v>
      </c>
      <c r="AC77" s="16">
        <v>8670</v>
      </c>
      <c r="AD77" s="18">
        <v>78.818181818181813</v>
      </c>
      <c r="AE77" s="81" t="s">
        <v>478</v>
      </c>
      <c r="AF77" s="16">
        <v>4106</v>
      </c>
      <c r="AG77" s="16">
        <v>663</v>
      </c>
      <c r="AH77" s="16">
        <v>719</v>
      </c>
      <c r="AI77" s="81" t="s">
        <v>478</v>
      </c>
      <c r="AJ77" s="16">
        <v>5488</v>
      </c>
      <c r="AK77" s="18">
        <v>49.890909090909091</v>
      </c>
      <c r="AL77" s="82" t="s">
        <v>478</v>
      </c>
      <c r="AM77" s="9">
        <v>0.2</v>
      </c>
      <c r="AN77" s="82" t="s">
        <v>478</v>
      </c>
      <c r="AO77" s="9">
        <v>0.2</v>
      </c>
      <c r="AP77" s="10">
        <v>550</v>
      </c>
      <c r="AQ77" s="10">
        <v>3</v>
      </c>
      <c r="AR77" s="10">
        <v>336</v>
      </c>
      <c r="AS77" s="13" t="s">
        <v>468</v>
      </c>
      <c r="AT77" s="11">
        <v>11</v>
      </c>
      <c r="AU77" s="10">
        <v>528</v>
      </c>
      <c r="AV77" s="10">
        <v>1440</v>
      </c>
      <c r="AW77" s="10">
        <v>25</v>
      </c>
      <c r="AX77" s="83" t="s">
        <v>478</v>
      </c>
    </row>
    <row r="78" spans="1:50" ht="15.9" customHeight="1" x14ac:dyDescent="0.3">
      <c r="A78" s="50" t="s">
        <v>286</v>
      </c>
      <c r="B78" s="39" t="s">
        <v>287</v>
      </c>
      <c r="C78" s="39" t="s">
        <v>288</v>
      </c>
      <c r="D78" s="40" t="s">
        <v>289</v>
      </c>
      <c r="E78" s="40" t="s">
        <v>290</v>
      </c>
      <c r="F78" s="10">
        <v>106</v>
      </c>
      <c r="G78" s="10">
        <v>1612</v>
      </c>
      <c r="H78" s="79" t="s">
        <v>478</v>
      </c>
      <c r="I78" s="14">
        <v>837</v>
      </c>
      <c r="J78" s="10">
        <v>2449</v>
      </c>
      <c r="K78" s="15">
        <v>23.10377358490566</v>
      </c>
      <c r="L78" s="79" t="s">
        <v>478</v>
      </c>
      <c r="M78" s="10">
        <v>160</v>
      </c>
      <c r="N78" s="10">
        <v>366</v>
      </c>
      <c r="O78" s="10">
        <v>5899</v>
      </c>
      <c r="P78" s="15">
        <v>55.650943396226417</v>
      </c>
      <c r="Q78" s="10">
        <v>228</v>
      </c>
      <c r="R78" s="10">
        <v>185</v>
      </c>
      <c r="S78" s="10">
        <v>2</v>
      </c>
      <c r="T78" s="16">
        <v>3797</v>
      </c>
      <c r="U78" s="16">
        <v>7814</v>
      </c>
      <c r="V78" s="81" t="s">
        <v>478</v>
      </c>
      <c r="W78" s="81" t="s">
        <v>478</v>
      </c>
      <c r="X78" s="16">
        <v>11611</v>
      </c>
      <c r="Y78" s="17">
        <v>6257</v>
      </c>
      <c r="Z78" s="17">
        <v>725</v>
      </c>
      <c r="AA78" s="16">
        <v>1565</v>
      </c>
      <c r="AB78" s="17">
        <v>3064</v>
      </c>
      <c r="AC78" s="16">
        <v>11611</v>
      </c>
      <c r="AD78" s="18">
        <v>109.5377358490566</v>
      </c>
      <c r="AE78" s="81" t="s">
        <v>478</v>
      </c>
      <c r="AF78" s="16">
        <v>900</v>
      </c>
      <c r="AG78" s="16">
        <v>100</v>
      </c>
      <c r="AH78" s="16">
        <v>565</v>
      </c>
      <c r="AI78" s="81" t="s">
        <v>478</v>
      </c>
      <c r="AJ78" s="16">
        <v>1565</v>
      </c>
      <c r="AK78" s="18">
        <v>14.764150943396226</v>
      </c>
      <c r="AL78" s="82" t="s">
        <v>478</v>
      </c>
      <c r="AM78" s="9">
        <v>0.3</v>
      </c>
      <c r="AN78" s="82" t="s">
        <v>478</v>
      </c>
      <c r="AO78" s="9">
        <v>0.3</v>
      </c>
      <c r="AP78" s="10">
        <v>353.33333333333337</v>
      </c>
      <c r="AQ78" s="79" t="s">
        <v>478</v>
      </c>
      <c r="AR78" s="79" t="s">
        <v>478</v>
      </c>
      <c r="AS78" s="13" t="s">
        <v>468</v>
      </c>
      <c r="AT78" s="11">
        <v>12</v>
      </c>
      <c r="AU78" s="10">
        <v>576</v>
      </c>
      <c r="AV78" s="10">
        <v>1560</v>
      </c>
      <c r="AW78" s="10">
        <v>192</v>
      </c>
      <c r="AX78" s="51">
        <v>3</v>
      </c>
    </row>
    <row r="79" spans="1:50" ht="15.9" customHeight="1" x14ac:dyDescent="0.3">
      <c r="A79" s="50" t="s">
        <v>291</v>
      </c>
      <c r="B79" s="39" t="s">
        <v>292</v>
      </c>
      <c r="C79" s="39" t="s">
        <v>293</v>
      </c>
      <c r="D79" s="40" t="s">
        <v>294</v>
      </c>
      <c r="E79" s="40" t="s">
        <v>295</v>
      </c>
      <c r="F79" s="10">
        <v>935</v>
      </c>
      <c r="G79" s="10">
        <v>1080</v>
      </c>
      <c r="H79" s="10">
        <v>945</v>
      </c>
      <c r="I79" s="14">
        <v>1712</v>
      </c>
      <c r="J79" s="10">
        <v>3737</v>
      </c>
      <c r="K79" s="15">
        <v>3.9967914438502672</v>
      </c>
      <c r="L79" s="79" t="s">
        <v>478</v>
      </c>
      <c r="M79" s="10">
        <v>95</v>
      </c>
      <c r="N79" s="10">
        <v>128</v>
      </c>
      <c r="O79" s="10">
        <v>6271</v>
      </c>
      <c r="P79" s="15">
        <v>6.7069518716577541</v>
      </c>
      <c r="Q79" s="10">
        <v>461</v>
      </c>
      <c r="R79" s="10">
        <v>285</v>
      </c>
      <c r="S79" s="10">
        <v>24</v>
      </c>
      <c r="T79" s="81" t="s">
        <v>478</v>
      </c>
      <c r="U79" s="16">
        <v>5000</v>
      </c>
      <c r="V79" s="81" t="s">
        <v>478</v>
      </c>
      <c r="W79" s="16">
        <v>469</v>
      </c>
      <c r="X79" s="16">
        <v>5469</v>
      </c>
      <c r="Y79" s="80" t="s">
        <v>478</v>
      </c>
      <c r="Z79" s="80" t="s">
        <v>478</v>
      </c>
      <c r="AA79" s="16">
        <v>1823</v>
      </c>
      <c r="AB79" s="17">
        <v>3682</v>
      </c>
      <c r="AC79" s="16">
        <v>5505</v>
      </c>
      <c r="AD79" s="18">
        <v>5.8877005347593583</v>
      </c>
      <c r="AE79" s="81" t="s">
        <v>478</v>
      </c>
      <c r="AF79" s="16">
        <v>655</v>
      </c>
      <c r="AG79" s="16">
        <v>372</v>
      </c>
      <c r="AH79" s="16">
        <v>796</v>
      </c>
      <c r="AI79" s="81" t="s">
        <v>478</v>
      </c>
      <c r="AJ79" s="16">
        <v>1823</v>
      </c>
      <c r="AK79" s="18">
        <v>1.9497326203208556</v>
      </c>
      <c r="AL79" s="82" t="s">
        <v>478</v>
      </c>
      <c r="AM79" s="82" t="s">
        <v>478</v>
      </c>
      <c r="AN79" s="82" t="s">
        <v>478</v>
      </c>
      <c r="AO79" s="82" t="s">
        <v>478</v>
      </c>
      <c r="AP79" s="79" t="s">
        <v>478</v>
      </c>
      <c r="AQ79" s="10">
        <v>12</v>
      </c>
      <c r="AR79" s="10">
        <v>1500</v>
      </c>
      <c r="AS79" s="13" t="s">
        <v>470</v>
      </c>
      <c r="AT79" s="11">
        <v>10</v>
      </c>
      <c r="AU79" s="10">
        <v>385</v>
      </c>
      <c r="AV79" s="10">
        <v>1644</v>
      </c>
      <c r="AW79" s="10">
        <v>67</v>
      </c>
      <c r="AX79" s="83" t="s">
        <v>478</v>
      </c>
    </row>
    <row r="80" spans="1:50" ht="15.9" customHeight="1" x14ac:dyDescent="0.3">
      <c r="A80" s="50" t="s">
        <v>386</v>
      </c>
      <c r="B80" s="39" t="s">
        <v>387</v>
      </c>
      <c r="C80" s="39" t="s">
        <v>388</v>
      </c>
      <c r="D80" s="40" t="s">
        <v>389</v>
      </c>
      <c r="E80" s="40" t="s">
        <v>390</v>
      </c>
      <c r="F80" s="10">
        <v>594</v>
      </c>
      <c r="G80" s="10">
        <v>719</v>
      </c>
      <c r="H80" s="10">
        <v>1545</v>
      </c>
      <c r="I80" s="14">
        <v>213</v>
      </c>
      <c r="J80" s="10">
        <v>2477</v>
      </c>
      <c r="K80" s="15">
        <v>4.1700336700336704</v>
      </c>
      <c r="L80" s="79" t="s">
        <v>478</v>
      </c>
      <c r="M80" s="10">
        <v>98</v>
      </c>
      <c r="N80" s="10">
        <v>694</v>
      </c>
      <c r="O80" s="10">
        <v>4136</v>
      </c>
      <c r="P80" s="15">
        <v>6.9629629629629628</v>
      </c>
      <c r="Q80" s="10">
        <v>181</v>
      </c>
      <c r="R80" s="10">
        <v>54</v>
      </c>
      <c r="S80" s="10">
        <v>8</v>
      </c>
      <c r="T80" s="81" t="s">
        <v>478</v>
      </c>
      <c r="U80" s="16">
        <v>5506</v>
      </c>
      <c r="V80" s="81" t="s">
        <v>478</v>
      </c>
      <c r="W80" s="16">
        <v>838</v>
      </c>
      <c r="X80" s="16">
        <v>6344</v>
      </c>
      <c r="Y80" s="80" t="s">
        <v>478</v>
      </c>
      <c r="Z80" s="80" t="s">
        <v>478</v>
      </c>
      <c r="AA80" s="16">
        <v>3785</v>
      </c>
      <c r="AB80" s="17">
        <v>2760</v>
      </c>
      <c r="AC80" s="16">
        <v>6545</v>
      </c>
      <c r="AD80" s="18">
        <v>11.018518518518519</v>
      </c>
      <c r="AE80" s="81" t="s">
        <v>478</v>
      </c>
      <c r="AF80" s="16">
        <v>3182</v>
      </c>
      <c r="AG80" s="16">
        <v>105</v>
      </c>
      <c r="AH80" s="16">
        <v>404</v>
      </c>
      <c r="AI80" s="16">
        <v>94</v>
      </c>
      <c r="AJ80" s="16">
        <v>3785</v>
      </c>
      <c r="AK80" s="18">
        <v>6.372053872053872</v>
      </c>
      <c r="AL80" s="82" t="s">
        <v>478</v>
      </c>
      <c r="AM80" s="82" t="s">
        <v>478</v>
      </c>
      <c r="AN80" s="82" t="s">
        <v>478</v>
      </c>
      <c r="AO80" s="82" t="s">
        <v>478</v>
      </c>
      <c r="AP80" s="79" t="s">
        <v>478</v>
      </c>
      <c r="AQ80" s="10">
        <v>20</v>
      </c>
      <c r="AR80" s="10">
        <v>1000</v>
      </c>
      <c r="AS80" s="13" t="s">
        <v>470</v>
      </c>
      <c r="AT80" s="11">
        <v>12</v>
      </c>
      <c r="AU80" s="10">
        <v>605</v>
      </c>
      <c r="AV80" s="10">
        <v>1057</v>
      </c>
      <c r="AW80" s="79" t="s">
        <v>478</v>
      </c>
      <c r="AX80" s="51">
        <v>5</v>
      </c>
    </row>
    <row r="81" spans="1:170" ht="15.9" customHeight="1" x14ac:dyDescent="0.3">
      <c r="A81" s="50" t="s">
        <v>439</v>
      </c>
      <c r="B81" s="39" t="s">
        <v>344</v>
      </c>
      <c r="C81" s="39" t="s">
        <v>345</v>
      </c>
      <c r="D81" s="40" t="s">
        <v>346</v>
      </c>
      <c r="E81" s="40" t="s">
        <v>347</v>
      </c>
      <c r="F81" s="10">
        <v>353</v>
      </c>
      <c r="G81" s="10">
        <v>500</v>
      </c>
      <c r="H81" s="10">
        <v>1000</v>
      </c>
      <c r="I81" s="14">
        <v>13600</v>
      </c>
      <c r="J81" s="10">
        <v>15100</v>
      </c>
      <c r="K81" s="15">
        <v>42.776203966005667</v>
      </c>
      <c r="L81" s="10">
        <v>10</v>
      </c>
      <c r="M81" s="10">
        <v>20</v>
      </c>
      <c r="N81" s="10">
        <v>500</v>
      </c>
      <c r="O81" s="10">
        <v>8314</v>
      </c>
      <c r="P81" s="15">
        <v>23.552407932011331</v>
      </c>
      <c r="Q81" s="10">
        <v>300</v>
      </c>
      <c r="R81" s="10">
        <v>300</v>
      </c>
      <c r="S81" s="10">
        <v>38</v>
      </c>
      <c r="T81" s="16">
        <v>2000</v>
      </c>
      <c r="U81" s="16">
        <v>6446</v>
      </c>
      <c r="V81" s="16">
        <v>3904</v>
      </c>
      <c r="W81" s="81" t="s">
        <v>478</v>
      </c>
      <c r="X81" s="16">
        <v>12350</v>
      </c>
      <c r="Y81" s="17">
        <v>8357</v>
      </c>
      <c r="Z81" s="17">
        <v>558</v>
      </c>
      <c r="AA81" s="16">
        <v>2938</v>
      </c>
      <c r="AB81" s="17">
        <v>100</v>
      </c>
      <c r="AC81" s="16">
        <v>11953</v>
      </c>
      <c r="AD81" s="18">
        <v>33.861189801699716</v>
      </c>
      <c r="AE81" s="81" t="s">
        <v>478</v>
      </c>
      <c r="AF81" s="16">
        <v>1312</v>
      </c>
      <c r="AG81" s="16">
        <v>662</v>
      </c>
      <c r="AH81" s="81" t="s">
        <v>478</v>
      </c>
      <c r="AI81" s="16">
        <v>964</v>
      </c>
      <c r="AJ81" s="16">
        <v>2938</v>
      </c>
      <c r="AK81" s="18">
        <v>8.3229461756373944</v>
      </c>
      <c r="AL81" s="82" t="s">
        <v>478</v>
      </c>
      <c r="AM81" s="9">
        <v>0.25</v>
      </c>
      <c r="AN81" s="9">
        <v>1</v>
      </c>
      <c r="AO81" s="9">
        <v>1.25</v>
      </c>
      <c r="AP81" s="10">
        <v>282.39999999999998</v>
      </c>
      <c r="AQ81" s="79" t="s">
        <v>478</v>
      </c>
      <c r="AR81" s="79" t="s">
        <v>478</v>
      </c>
      <c r="AS81" s="13" t="s">
        <v>469</v>
      </c>
      <c r="AT81" s="11">
        <v>15</v>
      </c>
      <c r="AU81" s="10">
        <v>2152</v>
      </c>
      <c r="AV81" s="10">
        <v>3394</v>
      </c>
      <c r="AW81" s="10">
        <v>200</v>
      </c>
      <c r="AX81" s="51">
        <v>2</v>
      </c>
    </row>
    <row r="82" spans="1:170" ht="15.9" customHeight="1" x14ac:dyDescent="0.3">
      <c r="A82" s="50" t="s">
        <v>296</v>
      </c>
      <c r="B82" s="39" t="s">
        <v>297</v>
      </c>
      <c r="C82" s="39" t="s">
        <v>298</v>
      </c>
      <c r="D82" s="40" t="s">
        <v>299</v>
      </c>
      <c r="E82" s="40" t="s">
        <v>300</v>
      </c>
      <c r="F82" s="10">
        <v>756</v>
      </c>
      <c r="G82" s="10">
        <v>434</v>
      </c>
      <c r="H82" s="10">
        <v>559</v>
      </c>
      <c r="I82" s="14">
        <v>814</v>
      </c>
      <c r="J82" s="10">
        <v>1807</v>
      </c>
      <c r="K82" s="15">
        <v>2.39021164021164</v>
      </c>
      <c r="L82" s="79" t="s">
        <v>478</v>
      </c>
      <c r="M82" s="10">
        <v>15</v>
      </c>
      <c r="N82" s="10">
        <v>250</v>
      </c>
      <c r="O82" s="10">
        <v>4052</v>
      </c>
      <c r="P82" s="15">
        <v>5.35978835978836</v>
      </c>
      <c r="Q82" s="10">
        <v>37</v>
      </c>
      <c r="R82" s="10">
        <v>22</v>
      </c>
      <c r="S82" s="10">
        <v>14</v>
      </c>
      <c r="T82" s="16">
        <v>6274</v>
      </c>
      <c r="U82" s="16">
        <v>8615</v>
      </c>
      <c r="V82" s="16">
        <v>5116</v>
      </c>
      <c r="W82" s="81" t="s">
        <v>478</v>
      </c>
      <c r="X82" s="16">
        <v>20005</v>
      </c>
      <c r="Y82" s="17">
        <v>6841</v>
      </c>
      <c r="Z82" s="17">
        <v>2257</v>
      </c>
      <c r="AA82" s="16">
        <v>4932</v>
      </c>
      <c r="AB82" s="17">
        <v>5975</v>
      </c>
      <c r="AC82" s="16">
        <v>20005</v>
      </c>
      <c r="AD82" s="18">
        <v>26.461640211640212</v>
      </c>
      <c r="AE82" s="81" t="s">
        <v>478</v>
      </c>
      <c r="AF82" s="16">
        <v>4786</v>
      </c>
      <c r="AG82" s="16">
        <v>146</v>
      </c>
      <c r="AH82" s="81" t="s">
        <v>478</v>
      </c>
      <c r="AI82" s="81" t="s">
        <v>478</v>
      </c>
      <c r="AJ82" s="16">
        <v>4932</v>
      </c>
      <c r="AK82" s="18">
        <v>6.5238095238095237</v>
      </c>
      <c r="AL82" s="82" t="s">
        <v>478</v>
      </c>
      <c r="AM82" s="9">
        <v>0.4</v>
      </c>
      <c r="AN82" s="82" t="s">
        <v>478</v>
      </c>
      <c r="AO82" s="9">
        <v>0.4</v>
      </c>
      <c r="AP82" s="10">
        <v>1890</v>
      </c>
      <c r="AQ82" s="79" t="s">
        <v>478</v>
      </c>
      <c r="AR82" s="79" t="s">
        <v>478</v>
      </c>
      <c r="AS82" s="13" t="s">
        <v>468</v>
      </c>
      <c r="AT82" s="11">
        <v>15</v>
      </c>
      <c r="AU82" s="10">
        <v>832</v>
      </c>
      <c r="AV82" s="10">
        <v>1115</v>
      </c>
      <c r="AW82" s="10">
        <v>300</v>
      </c>
      <c r="AX82" s="51">
        <v>8</v>
      </c>
    </row>
    <row r="83" spans="1:170" ht="15.9" customHeight="1" x14ac:dyDescent="0.3">
      <c r="A83" s="50" t="s">
        <v>301</v>
      </c>
      <c r="B83" s="39" t="s">
        <v>302</v>
      </c>
      <c r="C83" s="39" t="s">
        <v>303</v>
      </c>
      <c r="D83" s="40" t="s">
        <v>304</v>
      </c>
      <c r="E83" s="40" t="s">
        <v>305</v>
      </c>
      <c r="F83" s="10">
        <v>4301</v>
      </c>
      <c r="G83" s="10">
        <v>18145</v>
      </c>
      <c r="H83" s="10">
        <v>7502</v>
      </c>
      <c r="I83" s="14">
        <v>28432</v>
      </c>
      <c r="J83" s="10">
        <v>54079</v>
      </c>
      <c r="K83" s="15">
        <v>12.573587537781911</v>
      </c>
      <c r="L83" s="10">
        <v>525</v>
      </c>
      <c r="M83" s="10">
        <v>1128</v>
      </c>
      <c r="N83" s="10">
        <v>1247</v>
      </c>
      <c r="O83" s="10">
        <v>37703</v>
      </c>
      <c r="P83" s="15">
        <v>8.7661009067658693</v>
      </c>
      <c r="Q83" s="10">
        <v>2459</v>
      </c>
      <c r="R83" s="10">
        <v>486</v>
      </c>
      <c r="S83" s="10">
        <v>172</v>
      </c>
      <c r="T83" s="16">
        <v>367431</v>
      </c>
      <c r="U83" s="16">
        <v>8615</v>
      </c>
      <c r="V83" s="81" t="s">
        <v>478</v>
      </c>
      <c r="W83" s="16">
        <v>12400</v>
      </c>
      <c r="X83" s="16">
        <v>388446</v>
      </c>
      <c r="Y83" s="16">
        <v>222505</v>
      </c>
      <c r="Z83" s="16">
        <v>58756</v>
      </c>
      <c r="AA83" s="16">
        <v>19130</v>
      </c>
      <c r="AB83" s="16">
        <v>75473</v>
      </c>
      <c r="AC83" s="16">
        <v>375864</v>
      </c>
      <c r="AD83" s="18">
        <v>87.389909323413164</v>
      </c>
      <c r="AE83" s="81" t="s">
        <v>478</v>
      </c>
      <c r="AF83" s="16">
        <v>11196</v>
      </c>
      <c r="AG83" s="16">
        <v>5319</v>
      </c>
      <c r="AH83" s="16">
        <v>2480</v>
      </c>
      <c r="AI83" s="16">
        <v>135</v>
      </c>
      <c r="AJ83" s="16">
        <v>19130</v>
      </c>
      <c r="AK83" s="18">
        <v>4.4478028365496396</v>
      </c>
      <c r="AL83" s="9">
        <v>1</v>
      </c>
      <c r="AM83" s="9">
        <v>1</v>
      </c>
      <c r="AN83" s="9">
        <v>5</v>
      </c>
      <c r="AO83" s="9">
        <v>6</v>
      </c>
      <c r="AP83" s="10">
        <v>716.83333333333337</v>
      </c>
      <c r="AQ83" s="10">
        <v>15</v>
      </c>
      <c r="AR83" s="10">
        <v>35</v>
      </c>
      <c r="AS83" s="13" t="s">
        <v>468</v>
      </c>
      <c r="AT83" s="11">
        <v>55</v>
      </c>
      <c r="AU83" s="10">
        <v>2784</v>
      </c>
      <c r="AV83" s="10">
        <v>46806</v>
      </c>
      <c r="AW83" s="10">
        <v>1040</v>
      </c>
      <c r="AX83" s="51">
        <v>15</v>
      </c>
    </row>
    <row r="84" spans="1:170" ht="15.9" customHeight="1" x14ac:dyDescent="0.3">
      <c r="A84" s="50" t="s">
        <v>306</v>
      </c>
      <c r="B84" s="39" t="s">
        <v>307</v>
      </c>
      <c r="C84" s="39" t="s">
        <v>308</v>
      </c>
      <c r="D84" s="40" t="s">
        <v>309</v>
      </c>
      <c r="E84" s="40" t="s">
        <v>310</v>
      </c>
      <c r="F84" s="10">
        <v>23467</v>
      </c>
      <c r="G84" s="10">
        <v>64833</v>
      </c>
      <c r="H84" s="10">
        <v>80982</v>
      </c>
      <c r="I84" s="14">
        <v>12576</v>
      </c>
      <c r="J84" s="10">
        <v>158391</v>
      </c>
      <c r="K84" s="15">
        <v>6.7495206034005202</v>
      </c>
      <c r="L84" s="10">
        <v>415</v>
      </c>
      <c r="M84" s="10">
        <v>1946</v>
      </c>
      <c r="N84" s="10">
        <v>3281</v>
      </c>
      <c r="O84" s="10">
        <v>47706</v>
      </c>
      <c r="P84" s="15">
        <v>2.0328972599821027</v>
      </c>
      <c r="Q84" s="10">
        <v>881</v>
      </c>
      <c r="R84" s="10">
        <v>582</v>
      </c>
      <c r="S84" s="10">
        <v>96</v>
      </c>
      <c r="T84" s="16">
        <v>374803</v>
      </c>
      <c r="U84" s="16">
        <v>8615</v>
      </c>
      <c r="V84" s="81" t="s">
        <v>478</v>
      </c>
      <c r="W84" s="16">
        <v>8400</v>
      </c>
      <c r="X84" s="16">
        <v>391818</v>
      </c>
      <c r="Y84" s="16">
        <v>185260</v>
      </c>
      <c r="Z84" s="16">
        <v>68401</v>
      </c>
      <c r="AA84" s="16">
        <v>45394</v>
      </c>
      <c r="AB84" s="16">
        <v>70510</v>
      </c>
      <c r="AC84" s="16">
        <v>369565</v>
      </c>
      <c r="AD84" s="18">
        <v>15.748284825499638</v>
      </c>
      <c r="AE84" s="81" t="s">
        <v>478</v>
      </c>
      <c r="AF84" s="16">
        <v>38018</v>
      </c>
      <c r="AG84" s="16">
        <v>4452</v>
      </c>
      <c r="AH84" s="16">
        <v>2924</v>
      </c>
      <c r="AI84" s="81" t="s">
        <v>478</v>
      </c>
      <c r="AJ84" s="16">
        <v>45394</v>
      </c>
      <c r="AK84" s="18">
        <v>1.9343759321600544</v>
      </c>
      <c r="AL84" s="9">
        <v>1.75</v>
      </c>
      <c r="AM84" s="9">
        <v>1.75</v>
      </c>
      <c r="AN84" s="9">
        <v>5.75</v>
      </c>
      <c r="AO84" s="9">
        <v>7.5</v>
      </c>
      <c r="AP84" s="10">
        <v>3128.9333333333334</v>
      </c>
      <c r="AQ84" s="10">
        <v>30</v>
      </c>
      <c r="AR84" s="10">
        <v>900</v>
      </c>
      <c r="AS84" s="13" t="s">
        <v>468</v>
      </c>
      <c r="AT84" s="11">
        <v>40</v>
      </c>
      <c r="AU84" s="10">
        <v>2040</v>
      </c>
      <c r="AV84" s="10">
        <v>50428</v>
      </c>
      <c r="AW84" s="10">
        <v>2300</v>
      </c>
      <c r="AX84" s="51">
        <v>109</v>
      </c>
    </row>
    <row r="85" spans="1:170" ht="15.9" customHeight="1" x14ac:dyDescent="0.3">
      <c r="A85" s="50" t="s">
        <v>348</v>
      </c>
      <c r="B85" s="39" t="s">
        <v>349</v>
      </c>
      <c r="C85" s="39" t="s">
        <v>350</v>
      </c>
      <c r="D85" s="40" t="s">
        <v>351</v>
      </c>
      <c r="E85" s="40" t="s">
        <v>352</v>
      </c>
      <c r="F85" s="10">
        <v>185</v>
      </c>
      <c r="G85" s="79" t="s">
        <v>478</v>
      </c>
      <c r="H85" s="79" t="s">
        <v>478</v>
      </c>
      <c r="I85" s="84" t="s">
        <v>478</v>
      </c>
      <c r="J85" s="79" t="s">
        <v>478</v>
      </c>
      <c r="K85" s="86" t="s">
        <v>478</v>
      </c>
      <c r="L85" s="79" t="s">
        <v>478</v>
      </c>
      <c r="M85" s="10">
        <v>2</v>
      </c>
      <c r="N85" s="79" t="s">
        <v>478</v>
      </c>
      <c r="O85" s="10">
        <v>350</v>
      </c>
      <c r="P85" s="15">
        <v>1.8918918918918919</v>
      </c>
      <c r="Q85" s="79" t="s">
        <v>478</v>
      </c>
      <c r="R85" s="10">
        <v>8</v>
      </c>
      <c r="S85" s="10">
        <v>8</v>
      </c>
      <c r="T85" s="16">
        <v>1991</v>
      </c>
      <c r="U85" s="16">
        <v>5000</v>
      </c>
      <c r="V85" s="16">
        <v>3500</v>
      </c>
      <c r="W85" s="81" t="s">
        <v>478</v>
      </c>
      <c r="X85" s="16">
        <v>10491</v>
      </c>
      <c r="Y85" s="17">
        <v>4221</v>
      </c>
      <c r="Z85" s="80" t="s">
        <v>478</v>
      </c>
      <c r="AA85" s="81" t="s">
        <v>478</v>
      </c>
      <c r="AB85" s="80" t="s">
        <v>478</v>
      </c>
      <c r="AC85" s="16">
        <v>4221</v>
      </c>
      <c r="AD85" s="18">
        <v>22.816216216216215</v>
      </c>
      <c r="AE85" s="81" t="s">
        <v>478</v>
      </c>
      <c r="AF85" s="81" t="s">
        <v>478</v>
      </c>
      <c r="AG85" s="81" t="s">
        <v>478</v>
      </c>
      <c r="AH85" s="81" t="s">
        <v>478</v>
      </c>
      <c r="AI85" s="81" t="s">
        <v>478</v>
      </c>
      <c r="AJ85" s="81" t="s">
        <v>478</v>
      </c>
      <c r="AK85" s="18">
        <v>0</v>
      </c>
      <c r="AL85" s="82" t="s">
        <v>478</v>
      </c>
      <c r="AM85" s="9">
        <v>0.95</v>
      </c>
      <c r="AN85" s="82" t="s">
        <v>478</v>
      </c>
      <c r="AO85" s="9">
        <v>0.95</v>
      </c>
      <c r="AP85" s="10">
        <v>194.73684210526318</v>
      </c>
      <c r="AQ85" s="79" t="s">
        <v>478</v>
      </c>
      <c r="AR85" s="79" t="s">
        <v>478</v>
      </c>
      <c r="AS85" s="13" t="s">
        <v>469</v>
      </c>
      <c r="AT85" s="87" t="s">
        <v>478</v>
      </c>
      <c r="AU85" s="10">
        <v>1748</v>
      </c>
      <c r="AV85" s="10">
        <v>90</v>
      </c>
      <c r="AW85" s="10">
        <v>10</v>
      </c>
      <c r="AX85" s="83" t="s">
        <v>478</v>
      </c>
    </row>
    <row r="86" spans="1:170" ht="15.9" customHeight="1" x14ac:dyDescent="0.3">
      <c r="A86" s="50" t="s">
        <v>311</v>
      </c>
      <c r="B86" s="39" t="s">
        <v>312</v>
      </c>
      <c r="C86" s="39" t="s">
        <v>313</v>
      </c>
      <c r="D86" s="40" t="s">
        <v>314</v>
      </c>
      <c r="E86" s="40" t="s">
        <v>315</v>
      </c>
      <c r="F86" s="10">
        <v>294</v>
      </c>
      <c r="G86" s="10">
        <v>1291</v>
      </c>
      <c r="H86" s="10">
        <v>1475</v>
      </c>
      <c r="I86" s="14">
        <v>417</v>
      </c>
      <c r="J86" s="10">
        <v>3183</v>
      </c>
      <c r="K86" s="15">
        <v>10.826530612244898</v>
      </c>
      <c r="L86" s="79" t="s">
        <v>478</v>
      </c>
      <c r="M86" s="10">
        <v>90</v>
      </c>
      <c r="N86" s="79" t="s">
        <v>478</v>
      </c>
      <c r="O86" s="10">
        <v>5600</v>
      </c>
      <c r="P86" s="15">
        <v>19.047619047619047</v>
      </c>
      <c r="Q86" s="10">
        <v>300</v>
      </c>
      <c r="R86" s="10">
        <v>105</v>
      </c>
      <c r="S86" s="10">
        <v>48</v>
      </c>
      <c r="T86" s="16">
        <v>11651</v>
      </c>
      <c r="U86" s="16">
        <v>8615</v>
      </c>
      <c r="V86" s="81" t="s">
        <v>478</v>
      </c>
      <c r="W86" s="81" t="s">
        <v>478</v>
      </c>
      <c r="X86" s="16">
        <v>20266</v>
      </c>
      <c r="Y86" s="17">
        <v>13109</v>
      </c>
      <c r="Z86" s="17">
        <v>3642</v>
      </c>
      <c r="AA86" s="16">
        <v>1971</v>
      </c>
      <c r="AB86" s="17">
        <v>1544</v>
      </c>
      <c r="AC86" s="16">
        <v>20266</v>
      </c>
      <c r="AD86" s="18">
        <v>68.931972789115648</v>
      </c>
      <c r="AE86" s="81" t="s">
        <v>478</v>
      </c>
      <c r="AF86" s="16">
        <v>1885</v>
      </c>
      <c r="AG86" s="16">
        <v>86</v>
      </c>
      <c r="AH86" s="81" t="s">
        <v>478</v>
      </c>
      <c r="AI86" s="81" t="s">
        <v>478</v>
      </c>
      <c r="AJ86" s="16">
        <v>1971</v>
      </c>
      <c r="AK86" s="18">
        <v>6.704081632653061</v>
      </c>
      <c r="AL86" s="82" t="s">
        <v>478</v>
      </c>
      <c r="AM86" s="9">
        <v>0.5</v>
      </c>
      <c r="AN86" s="9">
        <v>0.5</v>
      </c>
      <c r="AO86" s="9">
        <v>1</v>
      </c>
      <c r="AP86" s="10">
        <v>294</v>
      </c>
      <c r="AQ86" s="79" t="s">
        <v>478</v>
      </c>
      <c r="AR86" s="79" t="s">
        <v>478</v>
      </c>
      <c r="AS86" s="13" t="s">
        <v>468</v>
      </c>
      <c r="AT86" s="11">
        <v>20</v>
      </c>
      <c r="AU86" s="10">
        <v>1040</v>
      </c>
      <c r="AV86" s="10">
        <v>1424</v>
      </c>
      <c r="AW86" s="10">
        <v>100</v>
      </c>
      <c r="AX86" s="51">
        <v>36</v>
      </c>
    </row>
    <row r="87" spans="1:170" ht="15.9" customHeight="1" x14ac:dyDescent="0.3">
      <c r="A87" s="50" t="s">
        <v>316</v>
      </c>
      <c r="B87" s="39" t="s">
        <v>68</v>
      </c>
      <c r="C87" s="39" t="s">
        <v>317</v>
      </c>
      <c r="D87" s="40" t="s">
        <v>318</v>
      </c>
      <c r="E87" s="40" t="s">
        <v>319</v>
      </c>
      <c r="F87" s="10">
        <v>3321</v>
      </c>
      <c r="G87" s="10">
        <v>5425</v>
      </c>
      <c r="H87" s="10">
        <v>6583</v>
      </c>
      <c r="I87" s="14">
        <v>2621</v>
      </c>
      <c r="J87" s="10">
        <v>14629</v>
      </c>
      <c r="K87" s="15">
        <v>4.404998494429389</v>
      </c>
      <c r="L87" s="10">
        <v>34</v>
      </c>
      <c r="M87" s="10">
        <v>411</v>
      </c>
      <c r="N87" s="10">
        <v>780</v>
      </c>
      <c r="O87" s="10">
        <v>10697</v>
      </c>
      <c r="P87" s="15">
        <v>3.2210177657332131</v>
      </c>
      <c r="Q87" s="10">
        <v>484</v>
      </c>
      <c r="R87" s="10">
        <v>184</v>
      </c>
      <c r="S87" s="10">
        <v>36</v>
      </c>
      <c r="T87" s="16">
        <v>78600</v>
      </c>
      <c r="U87" s="16">
        <v>8615</v>
      </c>
      <c r="V87" s="81" t="s">
        <v>478</v>
      </c>
      <c r="W87" s="81" t="s">
        <v>478</v>
      </c>
      <c r="X87" s="16">
        <v>87215</v>
      </c>
      <c r="Y87" s="17">
        <v>43288</v>
      </c>
      <c r="Z87" s="17">
        <v>14701</v>
      </c>
      <c r="AA87" s="16">
        <v>13100</v>
      </c>
      <c r="AB87" s="17">
        <v>16126</v>
      </c>
      <c r="AC87" s="16">
        <v>87215</v>
      </c>
      <c r="AD87" s="18">
        <v>26.261668172237279</v>
      </c>
      <c r="AE87" s="81" t="s">
        <v>478</v>
      </c>
      <c r="AF87" s="16">
        <v>11503</v>
      </c>
      <c r="AG87" s="81" t="s">
        <v>478</v>
      </c>
      <c r="AH87" s="81" t="s">
        <v>478</v>
      </c>
      <c r="AI87" s="16">
        <v>1597</v>
      </c>
      <c r="AJ87" s="16">
        <v>13100</v>
      </c>
      <c r="AK87" s="18">
        <v>3.9445950015055704</v>
      </c>
      <c r="AL87" s="82" t="s">
        <v>478</v>
      </c>
      <c r="AM87" s="9">
        <v>1</v>
      </c>
      <c r="AN87" s="9">
        <v>0.25</v>
      </c>
      <c r="AO87" s="9">
        <v>1.25</v>
      </c>
      <c r="AP87" s="10">
        <v>2656.8</v>
      </c>
      <c r="AQ87" s="10">
        <v>60</v>
      </c>
      <c r="AR87" s="10">
        <v>458</v>
      </c>
      <c r="AS87" s="13" t="s">
        <v>468</v>
      </c>
      <c r="AT87" s="11">
        <v>39</v>
      </c>
      <c r="AU87" s="10">
        <v>1976</v>
      </c>
      <c r="AV87" s="10">
        <v>8864</v>
      </c>
      <c r="AW87" s="10">
        <v>1716</v>
      </c>
      <c r="AX87" s="51">
        <v>75</v>
      </c>
    </row>
    <row r="88" spans="1:170" ht="15.9" customHeight="1" x14ac:dyDescent="0.3">
      <c r="A88" s="50" t="s">
        <v>320</v>
      </c>
      <c r="B88" s="39" t="s">
        <v>321</v>
      </c>
      <c r="C88" s="39" t="s">
        <v>322</v>
      </c>
      <c r="D88" s="40" t="s">
        <v>323</v>
      </c>
      <c r="E88" s="40" t="s">
        <v>324</v>
      </c>
      <c r="F88" s="10">
        <v>2643</v>
      </c>
      <c r="G88" s="10">
        <v>11225</v>
      </c>
      <c r="H88" s="10">
        <v>10083</v>
      </c>
      <c r="I88" s="14">
        <v>13324</v>
      </c>
      <c r="J88" s="10">
        <v>34632</v>
      </c>
      <c r="K88" s="15">
        <v>13.103291713961408</v>
      </c>
      <c r="L88" s="79" t="s">
        <v>478</v>
      </c>
      <c r="M88" s="10">
        <v>861</v>
      </c>
      <c r="N88" s="10">
        <v>810</v>
      </c>
      <c r="O88" s="10">
        <v>36759</v>
      </c>
      <c r="P88" s="15">
        <v>13.90805902383655</v>
      </c>
      <c r="Q88" s="10">
        <v>1511</v>
      </c>
      <c r="R88" s="10">
        <v>490</v>
      </c>
      <c r="S88" s="10">
        <v>75</v>
      </c>
      <c r="T88" s="16">
        <v>100650</v>
      </c>
      <c r="U88" s="16">
        <v>8615</v>
      </c>
      <c r="V88" s="81" t="s">
        <v>478</v>
      </c>
      <c r="W88" s="16">
        <v>1700</v>
      </c>
      <c r="X88" s="16">
        <v>110965</v>
      </c>
      <c r="Y88" s="17">
        <v>45361</v>
      </c>
      <c r="Z88" s="17">
        <v>27175</v>
      </c>
      <c r="AA88" s="16">
        <v>23518</v>
      </c>
      <c r="AB88" s="17">
        <v>13211</v>
      </c>
      <c r="AC88" s="16">
        <v>109265</v>
      </c>
      <c r="AD88" s="18">
        <v>41.341278849791905</v>
      </c>
      <c r="AE88" s="16">
        <v>608397</v>
      </c>
      <c r="AF88" s="16">
        <v>19286</v>
      </c>
      <c r="AG88" s="81" t="s">
        <v>478</v>
      </c>
      <c r="AH88" s="81" t="s">
        <v>478</v>
      </c>
      <c r="AI88" s="16">
        <v>4232</v>
      </c>
      <c r="AJ88" s="16">
        <v>23518</v>
      </c>
      <c r="AK88" s="18">
        <v>8.8982217177449865</v>
      </c>
      <c r="AL88" s="82" t="s">
        <v>478</v>
      </c>
      <c r="AM88" s="9">
        <v>0.75</v>
      </c>
      <c r="AN88" s="9">
        <v>1.1499999999999999</v>
      </c>
      <c r="AO88" s="9">
        <v>1.9</v>
      </c>
      <c r="AP88" s="10">
        <v>1391.0526315789475</v>
      </c>
      <c r="AQ88" s="10">
        <v>210</v>
      </c>
      <c r="AR88" s="10">
        <v>600</v>
      </c>
      <c r="AS88" s="13" t="s">
        <v>468</v>
      </c>
      <c r="AT88" s="11">
        <v>38</v>
      </c>
      <c r="AU88" s="10">
        <v>1596</v>
      </c>
      <c r="AV88" s="10">
        <v>20065</v>
      </c>
      <c r="AW88" s="10">
        <v>1980</v>
      </c>
      <c r="AX88" s="51">
        <v>24</v>
      </c>
    </row>
    <row r="89" spans="1:170" x14ac:dyDescent="0.3">
      <c r="A89" s="61" t="s">
        <v>449</v>
      </c>
      <c r="B89" s="88" t="s">
        <v>478</v>
      </c>
      <c r="C89" s="62" t="s">
        <v>449</v>
      </c>
      <c r="D89" s="89" t="s">
        <v>478</v>
      </c>
      <c r="E89" s="89" t="s">
        <v>478</v>
      </c>
      <c r="F89" s="63">
        <v>54825</v>
      </c>
      <c r="G89" s="63">
        <v>40066</v>
      </c>
      <c r="H89" s="90" t="s">
        <v>478</v>
      </c>
      <c r="I89" s="63">
        <v>21006</v>
      </c>
      <c r="J89" s="64">
        <v>61072</v>
      </c>
      <c r="K89" s="65">
        <v>1.1139443684450525</v>
      </c>
      <c r="L89" s="90" t="s">
        <v>478</v>
      </c>
      <c r="M89" s="63">
        <v>655</v>
      </c>
      <c r="N89" s="90" t="s">
        <v>478</v>
      </c>
      <c r="O89" s="90" t="s">
        <v>478</v>
      </c>
      <c r="P89" s="91" t="s">
        <v>478</v>
      </c>
      <c r="Q89" s="90" t="s">
        <v>478</v>
      </c>
      <c r="R89" s="90" t="s">
        <v>478</v>
      </c>
      <c r="S89" s="90" t="s">
        <v>478</v>
      </c>
      <c r="T89" s="92" t="s">
        <v>478</v>
      </c>
      <c r="U89" s="66">
        <v>16324</v>
      </c>
      <c r="V89" s="66">
        <v>289586</v>
      </c>
      <c r="W89" s="92" t="s">
        <v>478</v>
      </c>
      <c r="X89" s="66">
        <v>305910</v>
      </c>
      <c r="Y89" s="66">
        <v>168610</v>
      </c>
      <c r="Z89" s="66">
        <v>59241</v>
      </c>
      <c r="AA89" s="66">
        <v>27841</v>
      </c>
      <c r="AB89" s="66">
        <v>50216</v>
      </c>
      <c r="AC89" s="66">
        <v>305908</v>
      </c>
      <c r="AD89" s="67">
        <v>5.5797172822617416</v>
      </c>
      <c r="AE89" s="92" t="s">
        <v>478</v>
      </c>
      <c r="AF89" s="66">
        <v>21456</v>
      </c>
      <c r="AG89" s="66">
        <v>1300</v>
      </c>
      <c r="AH89" s="66">
        <v>5085</v>
      </c>
      <c r="AI89" s="92" t="s">
        <v>478</v>
      </c>
      <c r="AJ89" s="66">
        <v>27841</v>
      </c>
      <c r="AK89" s="67">
        <v>0.50781577747378026</v>
      </c>
      <c r="AL89" s="93" t="s">
        <v>478</v>
      </c>
      <c r="AM89" s="93" t="s">
        <v>478</v>
      </c>
      <c r="AN89" s="93" t="s">
        <v>478</v>
      </c>
      <c r="AO89" s="93" t="s">
        <v>478</v>
      </c>
      <c r="AP89" s="94" t="s">
        <v>478</v>
      </c>
      <c r="AQ89" s="90" t="s">
        <v>478</v>
      </c>
      <c r="AR89" s="90" t="s">
        <v>478</v>
      </c>
      <c r="AS89" s="93" t="s">
        <v>478</v>
      </c>
      <c r="AT89" s="95" t="s">
        <v>478</v>
      </c>
      <c r="AU89" s="90" t="s">
        <v>478</v>
      </c>
      <c r="AV89" s="90" t="s">
        <v>478</v>
      </c>
      <c r="AW89" s="90" t="s">
        <v>478</v>
      </c>
      <c r="AX89" s="96" t="s">
        <v>478</v>
      </c>
    </row>
    <row r="90" spans="1:170" s="21" customFormat="1" x14ac:dyDescent="0.3">
      <c r="A90" s="68" t="s">
        <v>472</v>
      </c>
      <c r="B90" s="97" t="s">
        <v>478</v>
      </c>
      <c r="C90" s="97" t="s">
        <v>478</v>
      </c>
      <c r="D90" s="98" t="s">
        <v>478</v>
      </c>
      <c r="E90" s="98" t="s">
        <v>478</v>
      </c>
      <c r="F90" s="69">
        <f>SUBTOTAL(109,Table1[FY1993 Population])</f>
        <v>599200</v>
      </c>
      <c r="G90" s="69">
        <f>SUBTOTAL(109,Table1[FY1993 Adult Total Circulation])</f>
        <v>2049326</v>
      </c>
      <c r="H90" s="69">
        <f>SUBTOTAL(109,Table1[FY1993 Juvenile Total Circulation])</f>
        <v>988503</v>
      </c>
      <c r="I90" s="69">
        <f>SUBTOTAL(109,Table1[FY1993 All Other Circulation])</f>
        <v>693208</v>
      </c>
      <c r="J90" s="69">
        <f>SUBTOTAL(109,Table1[FY1993 Total Circulation])</f>
        <v>3731035</v>
      </c>
      <c r="K90" s="69">
        <f>SUBTOTAL(109,Table1[FY1993 Circulations Per Capita])</f>
        <v>1089.8868148593142</v>
      </c>
      <c r="L90" s="69">
        <f>SUBTOTAL(109,Table1[FY1993 ILLs Lent])</f>
        <v>20536</v>
      </c>
      <c r="M90" s="69">
        <f>SUBTOTAL(109,Table1[FY1993 ILLs Received])</f>
        <v>33624</v>
      </c>
      <c r="N90" s="69">
        <f>SUBTOTAL(109,Table1[FY1993 Books &amp; Serials Volumes Added])</f>
        <v>79565</v>
      </c>
      <c r="O90" s="69">
        <f>SUBTOTAL(109,Table1[FY1993 Total Books &amp; Serials Volumes])</f>
        <v>1879830</v>
      </c>
      <c r="P90" s="69">
        <f>SUBTOTAL(109,Table1[FY1993 Volumes Per Capita])</f>
        <v>1360.7137952795306</v>
      </c>
      <c r="Q90" s="69">
        <f>SUBTOTAL(109,Table1[[FY1993 Total Audio Material Volumes ]])</f>
        <v>95870</v>
      </c>
      <c r="R90" s="69">
        <f>SUBTOTAL(109,Table1[[FY1993 Total Video Material Volumes ]])</f>
        <v>32349</v>
      </c>
      <c r="S90" s="69">
        <f>SUBTOTAL(109,Table1[FY1993 Total Subscription Titles])</f>
        <v>6114</v>
      </c>
      <c r="T90" s="69">
        <f>SUBTOTAL(109,Table1[FY1993 Total Local Government Income])</f>
        <v>15764793</v>
      </c>
      <c r="U90" s="69">
        <f>SUBTOTAL(109,Table1[FY1993 Total State Government Income])</f>
        <v>965522</v>
      </c>
      <c r="V90" s="69">
        <f>SUBTOTAL(109,Table1[FY1993 Total Federal Government Income])</f>
        <v>423692</v>
      </c>
      <c r="W90" s="69">
        <f>SUBTOTAL(109,Table1[FY1993 Total All Other Income])</f>
        <v>769358</v>
      </c>
      <c r="X90" s="69">
        <f>SUBTOTAL(109,Table1[FY1993 Total Operating Income])</f>
        <v>17923365</v>
      </c>
      <c r="Y90" s="69">
        <f>SUBTOTAL(109,Table1[FY1993 Salaries and Wages])</f>
        <v>8266522</v>
      </c>
      <c r="Z90" s="69">
        <f>SUBTOTAL(109,Table1[FY1993 Benefits])</f>
        <v>3069954</v>
      </c>
      <c r="AA90" s="69">
        <f>SUBTOTAL(109,Table1[FY1993 Total Collection Expenditures])</f>
        <v>2085657</v>
      </c>
      <c r="AB90" s="69">
        <f>SUBTOTAL(109,Table1[FY1993 Total Other  Expenditures])</f>
        <v>4264493</v>
      </c>
      <c r="AC90" s="69">
        <f>SUBTOTAL(109,Table1[FY1993 Total Operating  Expenditures])</f>
        <v>17685226</v>
      </c>
      <c r="AD90" s="69">
        <f>SUBTOTAL(109,Table1[FY1993 Operating  Expenditures Per Capita])</f>
        <v>4023.1240662454238</v>
      </c>
      <c r="AE90" s="69">
        <f>SUBTOTAL(109,Table1[FY1993 Capital Outlay])</f>
        <v>624916</v>
      </c>
      <c r="AF90" s="69">
        <f>SUBTOTAL(109,Table1[FY1993 Expenditures on Books])</f>
        <v>1230239</v>
      </c>
      <c r="AG90" s="69">
        <f>SUBTOTAL(109,Table1[FY1993 Expenditures on Subscriptions])</f>
        <v>481665</v>
      </c>
      <c r="AH90" s="69">
        <f>SUBTOTAL(109,Table1[FY1993 Expenditures on Audiovisuals])</f>
        <v>133057</v>
      </c>
      <c r="AI90" s="69">
        <f>SUBTOTAL(109,Table1[[FY1993 Expenditures on Other Materials ]])</f>
        <v>240696</v>
      </c>
      <c r="AJ90" s="69">
        <f>SUBTOTAL(109,Table1[FY1993 Total Collection Expenditures2])</f>
        <v>2085657</v>
      </c>
      <c r="AK90" s="69">
        <f>SUBTOTAL(109,Table1[FY1993 Collection Expenditures Per Capita])</f>
        <v>1029.7036896011882</v>
      </c>
      <c r="AL90" s="69">
        <f>SUBTOTAL(109,Table1[FY1993 Librarians with MLS])</f>
        <v>60.510000000000005</v>
      </c>
      <c r="AM90" s="69">
        <f>SUBTOTAL(109,Table1[FY1993 All Employees with Title of Librarian])</f>
        <v>98.13000000000001</v>
      </c>
      <c r="AN90" s="69">
        <f>SUBTOTAL(109,Table1[FY1993 All Other Paid Employees])</f>
        <v>175.91000000000003</v>
      </c>
      <c r="AO90" s="69">
        <f>SUBTOTAL(109,Table1[FY1993 Total Employees])</f>
        <v>274.04000000000002</v>
      </c>
      <c r="AP90" s="69">
        <f>SUBTOTAL(109,Table1[FY1993 Patrons Per Staff])</f>
        <v>109349.65512626896</v>
      </c>
      <c r="AQ90" s="69">
        <f>SUBTOTAL(109,Table1[FY1993 Number of Volunteers])</f>
        <v>2509</v>
      </c>
      <c r="AR90" s="69">
        <f>SUBTOTAL(109,Table1[FY1993 Annual Volunteer Hours])</f>
        <v>51488</v>
      </c>
      <c r="AS90" s="69">
        <f>SUBTOTAL(109,Table1[FY1993 Type of Library Board])</f>
        <v>0</v>
      </c>
      <c r="AT90" s="69">
        <f>SUBTOTAL(109,Table1[FY1993 Hours Open Per Week])</f>
        <v>2525</v>
      </c>
      <c r="AU90" s="69">
        <f>SUBTOTAL(109,Table1[FY1993 Total Hours Open Per Year])</f>
        <v>145421</v>
      </c>
      <c r="AV90" s="69">
        <f>SUBTOTAL(109,Table1[FY1993 Annual Attendance in Library])</f>
        <v>2446807</v>
      </c>
      <c r="AW90" s="69">
        <f>SUBTOTAL(109,Table1[FY1993 Annual Reference Questions])</f>
        <v>417139</v>
      </c>
      <c r="AX90" s="69">
        <f>SUBTOTAL(109,Table1[FY1993 Annual Programs])</f>
        <v>4654</v>
      </c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</row>
    <row r="91" spans="1:170" s="30" customFormat="1" x14ac:dyDescent="0.3">
      <c r="A91" s="46" t="s">
        <v>477</v>
      </c>
      <c r="B91" s="99" t="s">
        <v>478</v>
      </c>
      <c r="C91" s="99" t="s">
        <v>478</v>
      </c>
      <c r="D91" s="100" t="s">
        <v>478</v>
      </c>
      <c r="E91" s="100" t="s">
        <v>478</v>
      </c>
      <c r="F91" s="101" t="s">
        <v>478</v>
      </c>
      <c r="G91" s="101" t="s">
        <v>478</v>
      </c>
      <c r="H91" s="101" t="s">
        <v>478</v>
      </c>
      <c r="I91" s="101" t="s">
        <v>478</v>
      </c>
      <c r="J91" s="101" t="s">
        <v>478</v>
      </c>
      <c r="K91" s="102" t="s">
        <v>478</v>
      </c>
      <c r="L91" s="101" t="s">
        <v>478</v>
      </c>
      <c r="M91" s="101" t="s">
        <v>478</v>
      </c>
      <c r="N91" s="101" t="s">
        <v>478</v>
      </c>
      <c r="O91" s="101" t="s">
        <v>478</v>
      </c>
      <c r="P91" s="102" t="s">
        <v>478</v>
      </c>
      <c r="Q91" s="101" t="s">
        <v>478</v>
      </c>
      <c r="R91" s="101" t="s">
        <v>478</v>
      </c>
      <c r="S91" s="101" t="s">
        <v>478</v>
      </c>
      <c r="T91" s="103" t="s">
        <v>478</v>
      </c>
      <c r="U91" s="103" t="s">
        <v>478</v>
      </c>
      <c r="V91" s="103" t="s">
        <v>478</v>
      </c>
      <c r="W91" s="103" t="s">
        <v>478</v>
      </c>
      <c r="X91" s="103" t="s">
        <v>478</v>
      </c>
      <c r="Y91" s="103" t="s">
        <v>478</v>
      </c>
      <c r="Z91" s="103" t="s">
        <v>478</v>
      </c>
      <c r="AA91" s="103" t="s">
        <v>478</v>
      </c>
      <c r="AB91" s="103" t="s">
        <v>478</v>
      </c>
      <c r="AC91" s="103" t="s">
        <v>478</v>
      </c>
      <c r="AD91" s="104" t="s">
        <v>478</v>
      </c>
      <c r="AE91" s="103" t="s">
        <v>478</v>
      </c>
      <c r="AF91" s="103" t="s">
        <v>478</v>
      </c>
      <c r="AG91" s="103" t="s">
        <v>478</v>
      </c>
      <c r="AH91" s="103" t="s">
        <v>478</v>
      </c>
      <c r="AI91" s="103" t="s">
        <v>478</v>
      </c>
      <c r="AJ91" s="103" t="s">
        <v>478</v>
      </c>
      <c r="AK91" s="104" t="s">
        <v>478</v>
      </c>
      <c r="AL91" s="105" t="s">
        <v>478</v>
      </c>
      <c r="AM91" s="105" t="s">
        <v>478</v>
      </c>
      <c r="AN91" s="105" t="s">
        <v>478</v>
      </c>
      <c r="AO91" s="105" t="s">
        <v>478</v>
      </c>
      <c r="AP91" s="101" t="s">
        <v>478</v>
      </c>
      <c r="AQ91" s="101" t="s">
        <v>478</v>
      </c>
      <c r="AR91" s="101" t="s">
        <v>478</v>
      </c>
      <c r="AS91" s="105" t="s">
        <v>478</v>
      </c>
      <c r="AT91" s="101" t="s">
        <v>478</v>
      </c>
      <c r="AU91" s="101" t="s">
        <v>478</v>
      </c>
      <c r="AV91" s="101" t="s">
        <v>478</v>
      </c>
      <c r="AW91" s="101" t="s">
        <v>478</v>
      </c>
      <c r="AX91" s="101" t="s">
        <v>478</v>
      </c>
    </row>
    <row r="92" spans="1:170" s="30" customFormat="1" hidden="1" x14ac:dyDescent="0.3">
      <c r="A92" s="47"/>
      <c r="B92" s="47"/>
      <c r="C92" s="47"/>
      <c r="D92" s="48"/>
      <c r="E92" s="48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</row>
    <row r="93" spans="1:170" s="30" customFormat="1" hidden="1" x14ac:dyDescent="0.3">
      <c r="D93" s="31"/>
      <c r="E93" s="3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32"/>
      <c r="U93" s="33"/>
      <c r="V93" s="33"/>
      <c r="W93" s="33"/>
      <c r="X93" s="33"/>
      <c r="Y93" s="32"/>
      <c r="Z93" s="33"/>
      <c r="AA93" s="33"/>
      <c r="AB93" s="33"/>
      <c r="AC93" s="33"/>
      <c r="AD93" s="34"/>
      <c r="AE93" s="33"/>
      <c r="AF93" s="32"/>
      <c r="AG93" s="33"/>
      <c r="AH93" s="33"/>
      <c r="AI93" s="33"/>
      <c r="AJ93" s="33"/>
      <c r="AK93" s="34"/>
      <c r="AL93" s="35"/>
      <c r="AM93" s="35"/>
      <c r="AN93" s="35"/>
      <c r="AO93" s="35"/>
      <c r="AP93" s="20"/>
      <c r="AQ93" s="20"/>
      <c r="AR93" s="20"/>
      <c r="AS93" s="35"/>
      <c r="AT93" s="36"/>
      <c r="AU93" s="20"/>
      <c r="AV93" s="20"/>
      <c r="AW93" s="20"/>
      <c r="AX93" s="20"/>
    </row>
    <row r="94" spans="1:170" s="30" customFormat="1" hidden="1" x14ac:dyDescent="0.3">
      <c r="D94" s="31"/>
      <c r="E94" s="3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32"/>
      <c r="U94" s="33"/>
      <c r="V94" s="33"/>
      <c r="W94" s="33"/>
      <c r="X94" s="33"/>
      <c r="Y94" s="32"/>
      <c r="Z94" s="33"/>
      <c r="AA94" s="33"/>
      <c r="AB94" s="33"/>
      <c r="AC94" s="33"/>
      <c r="AD94" s="34"/>
      <c r="AE94" s="33"/>
      <c r="AF94" s="32"/>
      <c r="AG94" s="33"/>
      <c r="AH94" s="33"/>
      <c r="AI94" s="33"/>
      <c r="AJ94" s="33"/>
      <c r="AK94" s="34"/>
      <c r="AL94" s="35"/>
      <c r="AM94" s="35"/>
      <c r="AN94" s="35"/>
      <c r="AO94" s="35"/>
      <c r="AP94" s="20"/>
      <c r="AQ94" s="20"/>
      <c r="AR94" s="20"/>
      <c r="AS94" s="35"/>
      <c r="AT94" s="36"/>
      <c r="AU94" s="20"/>
      <c r="AV94" s="20"/>
      <c r="AW94" s="20"/>
      <c r="AX94" s="20"/>
    </row>
    <row r="95" spans="1:170" s="30" customFormat="1" hidden="1" x14ac:dyDescent="0.3">
      <c r="D95" s="31"/>
      <c r="E95" s="3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32"/>
      <c r="U95" s="33"/>
      <c r="V95" s="33"/>
      <c r="W95" s="33"/>
      <c r="X95" s="33"/>
      <c r="Y95" s="32"/>
      <c r="Z95" s="33"/>
      <c r="AA95" s="33"/>
      <c r="AB95" s="33"/>
      <c r="AC95" s="33"/>
      <c r="AD95" s="34"/>
      <c r="AE95" s="33"/>
      <c r="AF95" s="32"/>
      <c r="AG95" s="33"/>
      <c r="AH95" s="33"/>
      <c r="AI95" s="33"/>
      <c r="AJ95" s="33"/>
      <c r="AK95" s="34"/>
      <c r="AL95" s="35"/>
      <c r="AM95" s="35"/>
      <c r="AN95" s="35"/>
      <c r="AO95" s="35"/>
      <c r="AP95" s="20"/>
      <c r="AQ95" s="20"/>
      <c r="AR95" s="20"/>
      <c r="AS95" s="35"/>
      <c r="AT95" s="36"/>
      <c r="AU95" s="20"/>
      <c r="AV95" s="20"/>
      <c r="AW95" s="20"/>
      <c r="AX95" s="20"/>
    </row>
    <row r="96" spans="1:170" s="30" customFormat="1" hidden="1" x14ac:dyDescent="0.3">
      <c r="D96" s="31"/>
      <c r="E96" s="3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32"/>
      <c r="U96" s="33"/>
      <c r="V96" s="33"/>
      <c r="W96" s="33"/>
      <c r="X96" s="33"/>
      <c r="Y96" s="32"/>
      <c r="Z96" s="33"/>
      <c r="AA96" s="33"/>
      <c r="AB96" s="33"/>
      <c r="AC96" s="33"/>
      <c r="AD96" s="34"/>
      <c r="AE96" s="33"/>
      <c r="AF96" s="32"/>
      <c r="AG96" s="33"/>
      <c r="AH96" s="33"/>
      <c r="AI96" s="33"/>
      <c r="AJ96" s="33"/>
      <c r="AK96" s="34"/>
      <c r="AL96" s="35"/>
      <c r="AM96" s="35"/>
      <c r="AN96" s="35"/>
      <c r="AO96" s="35"/>
      <c r="AP96" s="20"/>
      <c r="AQ96" s="20"/>
      <c r="AR96" s="20"/>
      <c r="AS96" s="35"/>
      <c r="AT96" s="36"/>
      <c r="AU96" s="20"/>
      <c r="AV96" s="20"/>
      <c r="AW96" s="20"/>
      <c r="AX96" s="20"/>
    </row>
    <row r="97" spans="4:50" s="30" customFormat="1" hidden="1" x14ac:dyDescent="0.3">
      <c r="D97" s="31"/>
      <c r="E97" s="3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32"/>
      <c r="U97" s="33"/>
      <c r="V97" s="33"/>
      <c r="W97" s="33"/>
      <c r="X97" s="33"/>
      <c r="Y97" s="32"/>
      <c r="Z97" s="33"/>
      <c r="AA97" s="33"/>
      <c r="AB97" s="33"/>
      <c r="AC97" s="33"/>
      <c r="AD97" s="34"/>
      <c r="AE97" s="33"/>
      <c r="AF97" s="32"/>
      <c r="AG97" s="33"/>
      <c r="AH97" s="33"/>
      <c r="AI97" s="33"/>
      <c r="AJ97" s="33"/>
      <c r="AK97" s="34"/>
      <c r="AL97" s="35"/>
      <c r="AM97" s="35"/>
      <c r="AN97" s="35"/>
      <c r="AO97" s="35"/>
      <c r="AP97" s="20"/>
      <c r="AQ97" s="20"/>
      <c r="AR97" s="20"/>
      <c r="AS97" s="35"/>
      <c r="AT97" s="36"/>
      <c r="AU97" s="20"/>
      <c r="AV97" s="20"/>
      <c r="AW97" s="20"/>
      <c r="AX97" s="20"/>
    </row>
    <row r="98" spans="4:50" s="30" customFormat="1" hidden="1" x14ac:dyDescent="0.3">
      <c r="D98" s="31"/>
      <c r="E98" s="3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32"/>
      <c r="U98" s="33"/>
      <c r="V98" s="33"/>
      <c r="W98" s="33"/>
      <c r="X98" s="33"/>
      <c r="Y98" s="32"/>
      <c r="Z98" s="33"/>
      <c r="AA98" s="33"/>
      <c r="AB98" s="33"/>
      <c r="AC98" s="33"/>
      <c r="AD98" s="34"/>
      <c r="AE98" s="33"/>
      <c r="AF98" s="32"/>
      <c r="AG98" s="33"/>
      <c r="AH98" s="33"/>
      <c r="AI98" s="33"/>
      <c r="AJ98" s="33"/>
      <c r="AK98" s="34"/>
      <c r="AL98" s="35"/>
      <c r="AM98" s="35"/>
      <c r="AN98" s="35"/>
      <c r="AO98" s="35"/>
      <c r="AP98" s="20"/>
      <c r="AQ98" s="20"/>
      <c r="AR98" s="20"/>
      <c r="AS98" s="35"/>
      <c r="AT98" s="36"/>
      <c r="AU98" s="20"/>
      <c r="AV98" s="20"/>
      <c r="AW98" s="20"/>
      <c r="AX98" s="20"/>
    </row>
    <row r="99" spans="4:50" s="30" customFormat="1" hidden="1" x14ac:dyDescent="0.3">
      <c r="D99" s="31"/>
      <c r="E99" s="3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32"/>
      <c r="U99" s="33"/>
      <c r="V99" s="33"/>
      <c r="W99" s="33"/>
      <c r="X99" s="33"/>
      <c r="Y99" s="32"/>
      <c r="Z99" s="33"/>
      <c r="AA99" s="33"/>
      <c r="AB99" s="33"/>
      <c r="AC99" s="33"/>
      <c r="AD99" s="34"/>
      <c r="AE99" s="33"/>
      <c r="AF99" s="32"/>
      <c r="AG99" s="33"/>
      <c r="AH99" s="33"/>
      <c r="AI99" s="33"/>
      <c r="AJ99" s="33"/>
      <c r="AK99" s="34"/>
      <c r="AL99" s="35"/>
      <c r="AM99" s="35"/>
      <c r="AN99" s="35"/>
      <c r="AO99" s="35"/>
      <c r="AP99" s="20"/>
      <c r="AQ99" s="20"/>
      <c r="AR99" s="20"/>
      <c r="AS99" s="35"/>
      <c r="AT99" s="36"/>
      <c r="AU99" s="20"/>
      <c r="AV99" s="20"/>
      <c r="AW99" s="20"/>
      <c r="AX99" s="20"/>
    </row>
    <row r="100" spans="4:50" s="30" customFormat="1" hidden="1" x14ac:dyDescent="0.3">
      <c r="D100" s="31"/>
      <c r="E100" s="3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32"/>
      <c r="U100" s="33"/>
      <c r="V100" s="33"/>
      <c r="W100" s="33"/>
      <c r="X100" s="33"/>
      <c r="Y100" s="32"/>
      <c r="Z100" s="33"/>
      <c r="AA100" s="33"/>
      <c r="AB100" s="33"/>
      <c r="AC100" s="33"/>
      <c r="AD100" s="34"/>
      <c r="AE100" s="33"/>
      <c r="AF100" s="32"/>
      <c r="AG100" s="33"/>
      <c r="AH100" s="33"/>
      <c r="AI100" s="33"/>
      <c r="AJ100" s="33"/>
      <c r="AK100" s="34"/>
      <c r="AL100" s="35"/>
      <c r="AM100" s="35"/>
      <c r="AN100" s="35"/>
      <c r="AO100" s="35"/>
      <c r="AP100" s="20"/>
      <c r="AQ100" s="20"/>
      <c r="AR100" s="20"/>
      <c r="AS100" s="35"/>
      <c r="AT100" s="36"/>
      <c r="AU100" s="20"/>
      <c r="AV100" s="20"/>
      <c r="AW100" s="20"/>
      <c r="AX100" s="20"/>
    </row>
    <row r="101" spans="4:50" s="30" customFormat="1" hidden="1" x14ac:dyDescent="0.3">
      <c r="D101" s="31"/>
      <c r="E101" s="3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32"/>
      <c r="U101" s="33"/>
      <c r="V101" s="33"/>
      <c r="W101" s="33"/>
      <c r="X101" s="33"/>
      <c r="Y101" s="32"/>
      <c r="Z101" s="33"/>
      <c r="AA101" s="33"/>
      <c r="AB101" s="33"/>
      <c r="AC101" s="33"/>
      <c r="AD101" s="34"/>
      <c r="AE101" s="33"/>
      <c r="AF101" s="32"/>
      <c r="AG101" s="33"/>
      <c r="AH101" s="33"/>
      <c r="AI101" s="33"/>
      <c r="AJ101" s="33"/>
      <c r="AK101" s="34"/>
      <c r="AL101" s="35"/>
      <c r="AM101" s="35"/>
      <c r="AN101" s="35"/>
      <c r="AO101" s="35"/>
      <c r="AP101" s="20"/>
      <c r="AQ101" s="20"/>
      <c r="AR101" s="20"/>
      <c r="AS101" s="35"/>
      <c r="AT101" s="36"/>
      <c r="AU101" s="20"/>
      <c r="AV101" s="20"/>
      <c r="AW101" s="20"/>
      <c r="AX101" s="20"/>
    </row>
    <row r="102" spans="4:50" s="30" customFormat="1" hidden="1" x14ac:dyDescent="0.3">
      <c r="D102" s="31"/>
      <c r="E102" s="3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32"/>
      <c r="U102" s="33"/>
      <c r="V102" s="33"/>
      <c r="W102" s="33"/>
      <c r="X102" s="33"/>
      <c r="Y102" s="32"/>
      <c r="Z102" s="33"/>
      <c r="AA102" s="33"/>
      <c r="AB102" s="33"/>
      <c r="AC102" s="33"/>
      <c r="AD102" s="34"/>
      <c r="AE102" s="33"/>
      <c r="AF102" s="32"/>
      <c r="AG102" s="33"/>
      <c r="AH102" s="33"/>
      <c r="AI102" s="33"/>
      <c r="AJ102" s="33"/>
      <c r="AK102" s="34"/>
      <c r="AL102" s="35"/>
      <c r="AM102" s="35"/>
      <c r="AN102" s="35"/>
      <c r="AO102" s="35"/>
      <c r="AP102" s="20"/>
      <c r="AQ102" s="20"/>
      <c r="AR102" s="20"/>
      <c r="AS102" s="35"/>
      <c r="AT102" s="36"/>
      <c r="AU102" s="20"/>
      <c r="AV102" s="20"/>
      <c r="AW102" s="20"/>
      <c r="AX102" s="20"/>
    </row>
    <row r="103" spans="4:50" s="30" customFormat="1" hidden="1" x14ac:dyDescent="0.3">
      <c r="D103" s="31"/>
      <c r="E103" s="3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32"/>
      <c r="U103" s="33"/>
      <c r="V103" s="33"/>
      <c r="W103" s="33"/>
      <c r="X103" s="33"/>
      <c r="Y103" s="32"/>
      <c r="Z103" s="33"/>
      <c r="AA103" s="33"/>
      <c r="AB103" s="33"/>
      <c r="AC103" s="33"/>
      <c r="AD103" s="34"/>
      <c r="AE103" s="33"/>
      <c r="AF103" s="32"/>
      <c r="AG103" s="33"/>
      <c r="AH103" s="33"/>
      <c r="AI103" s="33"/>
      <c r="AJ103" s="33"/>
      <c r="AK103" s="34"/>
      <c r="AL103" s="35"/>
      <c r="AM103" s="35"/>
      <c r="AN103" s="35"/>
      <c r="AO103" s="35"/>
      <c r="AP103" s="20"/>
      <c r="AQ103" s="20"/>
      <c r="AR103" s="20"/>
      <c r="AS103" s="35"/>
      <c r="AT103" s="36"/>
      <c r="AU103" s="20"/>
      <c r="AV103" s="20"/>
      <c r="AW103" s="20"/>
      <c r="AX103" s="20"/>
    </row>
    <row r="104" spans="4:50" s="30" customFormat="1" hidden="1" x14ac:dyDescent="0.3">
      <c r="D104" s="31"/>
      <c r="E104" s="3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2"/>
      <c r="U104" s="33"/>
      <c r="V104" s="33"/>
      <c r="W104" s="33"/>
      <c r="X104" s="33"/>
      <c r="Y104" s="32"/>
      <c r="Z104" s="33"/>
      <c r="AA104" s="33"/>
      <c r="AB104" s="33"/>
      <c r="AC104" s="33"/>
      <c r="AD104" s="34"/>
      <c r="AE104" s="33"/>
      <c r="AF104" s="32"/>
      <c r="AG104" s="33"/>
      <c r="AH104" s="33"/>
      <c r="AI104" s="33"/>
      <c r="AJ104" s="33"/>
      <c r="AK104" s="34"/>
      <c r="AL104" s="35"/>
      <c r="AM104" s="35"/>
      <c r="AN104" s="35"/>
      <c r="AO104" s="35"/>
      <c r="AP104" s="20"/>
      <c r="AQ104" s="20"/>
      <c r="AR104" s="20"/>
      <c r="AS104" s="35"/>
      <c r="AT104" s="36"/>
      <c r="AU104" s="20"/>
      <c r="AV104" s="20"/>
      <c r="AW104" s="20"/>
      <c r="AX104" s="20"/>
    </row>
    <row r="105" spans="4:50" s="30" customFormat="1" hidden="1" x14ac:dyDescent="0.3">
      <c r="D105" s="31"/>
      <c r="E105" s="3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32"/>
      <c r="U105" s="33"/>
      <c r="V105" s="33"/>
      <c r="W105" s="33"/>
      <c r="X105" s="33"/>
      <c r="Y105" s="32"/>
      <c r="Z105" s="33"/>
      <c r="AA105" s="33"/>
      <c r="AB105" s="33"/>
      <c r="AC105" s="33"/>
      <c r="AD105" s="34"/>
      <c r="AE105" s="33"/>
      <c r="AF105" s="32"/>
      <c r="AG105" s="33"/>
      <c r="AH105" s="33"/>
      <c r="AI105" s="33"/>
      <c r="AJ105" s="33"/>
      <c r="AK105" s="34"/>
      <c r="AL105" s="35"/>
      <c r="AM105" s="35"/>
      <c r="AN105" s="35"/>
      <c r="AO105" s="35"/>
      <c r="AP105" s="20"/>
      <c r="AQ105" s="20"/>
      <c r="AR105" s="20"/>
      <c r="AS105" s="35"/>
      <c r="AT105" s="36"/>
      <c r="AU105" s="20"/>
      <c r="AV105" s="20"/>
      <c r="AW105" s="20"/>
      <c r="AX105" s="20"/>
    </row>
    <row r="106" spans="4:50" s="30" customFormat="1" hidden="1" x14ac:dyDescent="0.3">
      <c r="D106" s="31"/>
      <c r="E106" s="3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32"/>
      <c r="U106" s="33"/>
      <c r="V106" s="33"/>
      <c r="W106" s="33"/>
      <c r="X106" s="33"/>
      <c r="Y106" s="32"/>
      <c r="Z106" s="33"/>
      <c r="AA106" s="33"/>
      <c r="AB106" s="33"/>
      <c r="AC106" s="33"/>
      <c r="AD106" s="34"/>
      <c r="AE106" s="33"/>
      <c r="AF106" s="32"/>
      <c r="AG106" s="33"/>
      <c r="AH106" s="33"/>
      <c r="AI106" s="33"/>
      <c r="AJ106" s="33"/>
      <c r="AK106" s="34"/>
      <c r="AL106" s="35"/>
      <c r="AM106" s="35"/>
      <c r="AN106" s="35"/>
      <c r="AO106" s="35"/>
      <c r="AP106" s="20"/>
      <c r="AQ106" s="20"/>
      <c r="AR106" s="20"/>
      <c r="AS106" s="35"/>
      <c r="AT106" s="36"/>
      <c r="AU106" s="20"/>
      <c r="AV106" s="20"/>
      <c r="AW106" s="20"/>
      <c r="AX106" s="20"/>
    </row>
    <row r="107" spans="4:50" s="30" customFormat="1" hidden="1" x14ac:dyDescent="0.3">
      <c r="D107" s="31"/>
      <c r="E107" s="3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32"/>
      <c r="U107" s="33"/>
      <c r="V107" s="33"/>
      <c r="W107" s="33"/>
      <c r="X107" s="33"/>
      <c r="Y107" s="32"/>
      <c r="Z107" s="33"/>
      <c r="AA107" s="33"/>
      <c r="AB107" s="33"/>
      <c r="AC107" s="33"/>
      <c r="AD107" s="34"/>
      <c r="AE107" s="33"/>
      <c r="AF107" s="32"/>
      <c r="AG107" s="33"/>
      <c r="AH107" s="33"/>
      <c r="AI107" s="33"/>
      <c r="AJ107" s="33"/>
      <c r="AK107" s="34"/>
      <c r="AL107" s="35"/>
      <c r="AM107" s="35"/>
      <c r="AN107" s="35"/>
      <c r="AO107" s="35"/>
      <c r="AP107" s="20"/>
      <c r="AQ107" s="20"/>
      <c r="AR107" s="20"/>
      <c r="AS107" s="35"/>
      <c r="AT107" s="36"/>
      <c r="AU107" s="20"/>
      <c r="AV107" s="20"/>
      <c r="AW107" s="20"/>
      <c r="AX107" s="20"/>
    </row>
    <row r="108" spans="4:50" s="30" customFormat="1" hidden="1" x14ac:dyDescent="0.3">
      <c r="D108" s="31"/>
      <c r="E108" s="3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2"/>
      <c r="U108" s="33"/>
      <c r="V108" s="33"/>
      <c r="W108" s="33"/>
      <c r="X108" s="33"/>
      <c r="Y108" s="32"/>
      <c r="Z108" s="33"/>
      <c r="AA108" s="33"/>
      <c r="AB108" s="33"/>
      <c r="AC108" s="33"/>
      <c r="AD108" s="34"/>
      <c r="AE108" s="33"/>
      <c r="AF108" s="32"/>
      <c r="AG108" s="33"/>
      <c r="AH108" s="33"/>
      <c r="AI108" s="33"/>
      <c r="AJ108" s="33"/>
      <c r="AK108" s="34"/>
      <c r="AL108" s="35"/>
      <c r="AM108" s="35"/>
      <c r="AN108" s="35"/>
      <c r="AO108" s="35"/>
      <c r="AP108" s="20"/>
      <c r="AQ108" s="20"/>
      <c r="AR108" s="20"/>
      <c r="AS108" s="35"/>
      <c r="AT108" s="36"/>
      <c r="AU108" s="20"/>
      <c r="AV108" s="20"/>
      <c r="AW108" s="20"/>
      <c r="AX108" s="20"/>
    </row>
    <row r="109" spans="4:50" s="30" customFormat="1" hidden="1" x14ac:dyDescent="0.3">
      <c r="D109" s="31"/>
      <c r="E109" s="3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32"/>
      <c r="U109" s="33"/>
      <c r="V109" s="33"/>
      <c r="W109" s="33"/>
      <c r="X109" s="33"/>
      <c r="Y109" s="32"/>
      <c r="Z109" s="33"/>
      <c r="AA109" s="33"/>
      <c r="AB109" s="33"/>
      <c r="AC109" s="33"/>
      <c r="AD109" s="34"/>
      <c r="AE109" s="33"/>
      <c r="AF109" s="32"/>
      <c r="AG109" s="33"/>
      <c r="AH109" s="33"/>
      <c r="AI109" s="33"/>
      <c r="AJ109" s="33"/>
      <c r="AK109" s="34"/>
      <c r="AL109" s="35"/>
      <c r="AM109" s="35"/>
      <c r="AN109" s="35"/>
      <c r="AO109" s="35"/>
      <c r="AP109" s="20"/>
      <c r="AQ109" s="20"/>
      <c r="AR109" s="20"/>
      <c r="AS109" s="35"/>
      <c r="AT109" s="36"/>
      <c r="AU109" s="20"/>
      <c r="AV109" s="20"/>
      <c r="AW109" s="20"/>
      <c r="AX109" s="20"/>
    </row>
    <row r="110" spans="4:50" s="30" customFormat="1" hidden="1" x14ac:dyDescent="0.3">
      <c r="D110" s="31"/>
      <c r="E110" s="3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32"/>
      <c r="U110" s="33"/>
      <c r="V110" s="33"/>
      <c r="W110" s="33"/>
      <c r="X110" s="33"/>
      <c r="Y110" s="32"/>
      <c r="Z110" s="33"/>
      <c r="AA110" s="33"/>
      <c r="AB110" s="33"/>
      <c r="AC110" s="33"/>
      <c r="AD110" s="34"/>
      <c r="AE110" s="33"/>
      <c r="AF110" s="32"/>
      <c r="AG110" s="33"/>
      <c r="AH110" s="33"/>
      <c r="AI110" s="33"/>
      <c r="AJ110" s="33"/>
      <c r="AK110" s="34"/>
      <c r="AL110" s="35"/>
      <c r="AM110" s="35"/>
      <c r="AN110" s="35"/>
      <c r="AO110" s="35"/>
      <c r="AP110" s="20"/>
      <c r="AQ110" s="20"/>
      <c r="AR110" s="20"/>
      <c r="AS110" s="35"/>
      <c r="AT110" s="36"/>
      <c r="AU110" s="20"/>
      <c r="AV110" s="20"/>
      <c r="AW110" s="20"/>
      <c r="AX110" s="20"/>
    </row>
    <row r="111" spans="4:50" s="30" customFormat="1" hidden="1" x14ac:dyDescent="0.3">
      <c r="D111" s="31"/>
      <c r="E111" s="3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32"/>
      <c r="U111" s="33"/>
      <c r="V111" s="33"/>
      <c r="W111" s="33"/>
      <c r="X111" s="33"/>
      <c r="Y111" s="32"/>
      <c r="Z111" s="33"/>
      <c r="AA111" s="33"/>
      <c r="AB111" s="33"/>
      <c r="AC111" s="33"/>
      <c r="AD111" s="34"/>
      <c r="AE111" s="33"/>
      <c r="AF111" s="32"/>
      <c r="AG111" s="33"/>
      <c r="AH111" s="33"/>
      <c r="AI111" s="33"/>
      <c r="AJ111" s="33"/>
      <c r="AK111" s="34"/>
      <c r="AL111" s="35"/>
      <c r="AM111" s="35"/>
      <c r="AN111" s="35"/>
      <c r="AO111" s="35"/>
      <c r="AP111" s="20"/>
      <c r="AQ111" s="20"/>
      <c r="AR111" s="20"/>
      <c r="AS111" s="35"/>
      <c r="AT111" s="36"/>
      <c r="AU111" s="20"/>
      <c r="AV111" s="20"/>
      <c r="AW111" s="20"/>
      <c r="AX111" s="20"/>
    </row>
    <row r="112" spans="4:50" s="30" customFormat="1" hidden="1" x14ac:dyDescent="0.3">
      <c r="D112" s="31"/>
      <c r="E112" s="3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32"/>
      <c r="U112" s="33"/>
      <c r="V112" s="33"/>
      <c r="W112" s="33"/>
      <c r="X112" s="33"/>
      <c r="Y112" s="32"/>
      <c r="Z112" s="33"/>
      <c r="AA112" s="33"/>
      <c r="AB112" s="33"/>
      <c r="AC112" s="33"/>
      <c r="AD112" s="34"/>
      <c r="AE112" s="33"/>
      <c r="AF112" s="32"/>
      <c r="AG112" s="33"/>
      <c r="AH112" s="33"/>
      <c r="AI112" s="33"/>
      <c r="AJ112" s="33"/>
      <c r="AK112" s="34"/>
      <c r="AL112" s="35"/>
      <c r="AM112" s="35"/>
      <c r="AN112" s="35"/>
      <c r="AO112" s="35"/>
      <c r="AP112" s="20"/>
      <c r="AQ112" s="20"/>
      <c r="AR112" s="20"/>
      <c r="AS112" s="35"/>
      <c r="AT112" s="36"/>
      <c r="AU112" s="20"/>
      <c r="AV112" s="20"/>
      <c r="AW112" s="20"/>
      <c r="AX112" s="20"/>
    </row>
    <row r="113" spans="4:50" s="30" customFormat="1" hidden="1" x14ac:dyDescent="0.3">
      <c r="D113" s="31"/>
      <c r="E113" s="3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32"/>
      <c r="U113" s="33"/>
      <c r="V113" s="33"/>
      <c r="W113" s="33"/>
      <c r="X113" s="33"/>
      <c r="Y113" s="32"/>
      <c r="Z113" s="33"/>
      <c r="AA113" s="33"/>
      <c r="AB113" s="33"/>
      <c r="AC113" s="33"/>
      <c r="AD113" s="34"/>
      <c r="AE113" s="33"/>
      <c r="AF113" s="32"/>
      <c r="AG113" s="33"/>
      <c r="AH113" s="33"/>
      <c r="AI113" s="33"/>
      <c r="AJ113" s="33"/>
      <c r="AK113" s="34"/>
      <c r="AL113" s="35"/>
      <c r="AM113" s="35"/>
      <c r="AN113" s="35"/>
      <c r="AO113" s="35"/>
      <c r="AP113" s="20"/>
      <c r="AQ113" s="20"/>
      <c r="AR113" s="20"/>
      <c r="AS113" s="35"/>
      <c r="AT113" s="36"/>
      <c r="AU113" s="20"/>
      <c r="AV113" s="20"/>
      <c r="AW113" s="20"/>
      <c r="AX113" s="20"/>
    </row>
    <row r="114" spans="4:50" s="30" customFormat="1" hidden="1" x14ac:dyDescent="0.3">
      <c r="D114" s="31"/>
      <c r="E114" s="3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32"/>
      <c r="U114" s="33"/>
      <c r="V114" s="33"/>
      <c r="W114" s="33"/>
      <c r="X114" s="33"/>
      <c r="Y114" s="32"/>
      <c r="Z114" s="33"/>
      <c r="AA114" s="33"/>
      <c r="AB114" s="33"/>
      <c r="AC114" s="33"/>
      <c r="AD114" s="34"/>
      <c r="AE114" s="33"/>
      <c r="AF114" s="32"/>
      <c r="AG114" s="33"/>
      <c r="AH114" s="33"/>
      <c r="AI114" s="33"/>
      <c r="AJ114" s="33"/>
      <c r="AK114" s="34"/>
      <c r="AL114" s="35"/>
      <c r="AM114" s="35"/>
      <c r="AN114" s="35"/>
      <c r="AO114" s="35"/>
      <c r="AP114" s="20"/>
      <c r="AQ114" s="20"/>
      <c r="AR114" s="20"/>
      <c r="AS114" s="35"/>
      <c r="AT114" s="36"/>
      <c r="AU114" s="20"/>
      <c r="AV114" s="20"/>
      <c r="AW114" s="20"/>
      <c r="AX114" s="20"/>
    </row>
    <row r="115" spans="4:50" s="30" customFormat="1" hidden="1" x14ac:dyDescent="0.3">
      <c r="D115" s="31"/>
      <c r="E115" s="3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32"/>
      <c r="U115" s="33"/>
      <c r="V115" s="33"/>
      <c r="W115" s="33"/>
      <c r="X115" s="33"/>
      <c r="Y115" s="32"/>
      <c r="Z115" s="33"/>
      <c r="AA115" s="33"/>
      <c r="AB115" s="33"/>
      <c r="AC115" s="33"/>
      <c r="AD115" s="34"/>
      <c r="AE115" s="33"/>
      <c r="AF115" s="32"/>
      <c r="AG115" s="33"/>
      <c r="AH115" s="33"/>
      <c r="AI115" s="33"/>
      <c r="AJ115" s="33"/>
      <c r="AK115" s="34"/>
      <c r="AL115" s="35"/>
      <c r="AM115" s="35"/>
      <c r="AN115" s="35"/>
      <c r="AO115" s="35"/>
      <c r="AP115" s="20"/>
      <c r="AQ115" s="20"/>
      <c r="AR115" s="20"/>
      <c r="AS115" s="35"/>
      <c r="AT115" s="36"/>
      <c r="AU115" s="20"/>
      <c r="AV115" s="20"/>
      <c r="AW115" s="20"/>
      <c r="AX115" s="20"/>
    </row>
    <row r="116" spans="4:50" s="30" customFormat="1" hidden="1" x14ac:dyDescent="0.3">
      <c r="D116" s="31"/>
      <c r="E116" s="3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32"/>
      <c r="U116" s="33"/>
      <c r="V116" s="33"/>
      <c r="W116" s="33"/>
      <c r="X116" s="33"/>
      <c r="Y116" s="32"/>
      <c r="Z116" s="33"/>
      <c r="AA116" s="33"/>
      <c r="AB116" s="33"/>
      <c r="AC116" s="33"/>
      <c r="AD116" s="34"/>
      <c r="AE116" s="33"/>
      <c r="AF116" s="32"/>
      <c r="AG116" s="33"/>
      <c r="AH116" s="33"/>
      <c r="AI116" s="33"/>
      <c r="AJ116" s="33"/>
      <c r="AK116" s="34"/>
      <c r="AL116" s="35"/>
      <c r="AM116" s="35"/>
      <c r="AN116" s="35"/>
      <c r="AO116" s="35"/>
      <c r="AP116" s="20"/>
      <c r="AQ116" s="20"/>
      <c r="AR116" s="20"/>
      <c r="AS116" s="35"/>
      <c r="AT116" s="36"/>
      <c r="AU116" s="20"/>
      <c r="AV116" s="20"/>
      <c r="AW116" s="20"/>
      <c r="AX116" s="20"/>
    </row>
    <row r="117" spans="4:50" s="30" customFormat="1" hidden="1" x14ac:dyDescent="0.3">
      <c r="D117" s="31"/>
      <c r="E117" s="3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32"/>
      <c r="U117" s="33"/>
      <c r="V117" s="33"/>
      <c r="W117" s="33"/>
      <c r="X117" s="33"/>
      <c r="Y117" s="32"/>
      <c r="Z117" s="33"/>
      <c r="AA117" s="33"/>
      <c r="AB117" s="33"/>
      <c r="AC117" s="33"/>
      <c r="AD117" s="34"/>
      <c r="AE117" s="33"/>
      <c r="AF117" s="32"/>
      <c r="AG117" s="33"/>
      <c r="AH117" s="33"/>
      <c r="AI117" s="33"/>
      <c r="AJ117" s="33"/>
      <c r="AK117" s="34"/>
      <c r="AL117" s="35"/>
      <c r="AM117" s="35"/>
      <c r="AN117" s="35"/>
      <c r="AO117" s="35"/>
      <c r="AP117" s="20"/>
      <c r="AQ117" s="20"/>
      <c r="AR117" s="20"/>
      <c r="AS117" s="35"/>
      <c r="AT117" s="36"/>
      <c r="AU117" s="20"/>
      <c r="AV117" s="20"/>
      <c r="AW117" s="20"/>
      <c r="AX117" s="20"/>
    </row>
    <row r="118" spans="4:50" s="30" customFormat="1" hidden="1" x14ac:dyDescent="0.3">
      <c r="D118" s="31"/>
      <c r="E118" s="3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32"/>
      <c r="U118" s="33"/>
      <c r="V118" s="33"/>
      <c r="W118" s="33"/>
      <c r="X118" s="33"/>
      <c r="Y118" s="32"/>
      <c r="Z118" s="33"/>
      <c r="AA118" s="33"/>
      <c r="AB118" s="33"/>
      <c r="AC118" s="33"/>
      <c r="AD118" s="34"/>
      <c r="AE118" s="33"/>
      <c r="AF118" s="32"/>
      <c r="AG118" s="33"/>
      <c r="AH118" s="33"/>
      <c r="AI118" s="33"/>
      <c r="AJ118" s="33"/>
      <c r="AK118" s="34"/>
      <c r="AL118" s="35"/>
      <c r="AM118" s="35"/>
      <c r="AN118" s="35"/>
      <c r="AO118" s="35"/>
      <c r="AP118" s="20"/>
      <c r="AQ118" s="20"/>
      <c r="AR118" s="20"/>
      <c r="AS118" s="35"/>
      <c r="AT118" s="36"/>
      <c r="AU118" s="20"/>
      <c r="AV118" s="20"/>
      <c r="AW118" s="20"/>
      <c r="AX118" s="20"/>
    </row>
    <row r="119" spans="4:50" s="30" customFormat="1" hidden="1" x14ac:dyDescent="0.3">
      <c r="D119" s="31"/>
      <c r="E119" s="3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32"/>
      <c r="U119" s="33"/>
      <c r="V119" s="33"/>
      <c r="W119" s="33"/>
      <c r="X119" s="33"/>
      <c r="Y119" s="32"/>
      <c r="Z119" s="33"/>
      <c r="AA119" s="33"/>
      <c r="AB119" s="33"/>
      <c r="AC119" s="33"/>
      <c r="AD119" s="34"/>
      <c r="AE119" s="33"/>
      <c r="AF119" s="32"/>
      <c r="AG119" s="33"/>
      <c r="AH119" s="33"/>
      <c r="AI119" s="33"/>
      <c r="AJ119" s="33"/>
      <c r="AK119" s="34"/>
      <c r="AL119" s="35"/>
      <c r="AM119" s="35"/>
      <c r="AN119" s="35"/>
      <c r="AO119" s="35"/>
      <c r="AP119" s="20"/>
      <c r="AQ119" s="20"/>
      <c r="AR119" s="20"/>
      <c r="AS119" s="35"/>
      <c r="AT119" s="36"/>
      <c r="AU119" s="20"/>
      <c r="AV119" s="20"/>
      <c r="AW119" s="20"/>
      <c r="AX119" s="20"/>
    </row>
    <row r="120" spans="4:50" s="30" customFormat="1" hidden="1" x14ac:dyDescent="0.3">
      <c r="D120" s="31"/>
      <c r="E120" s="3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32"/>
      <c r="U120" s="33"/>
      <c r="V120" s="33"/>
      <c r="W120" s="33"/>
      <c r="X120" s="33"/>
      <c r="Y120" s="32"/>
      <c r="Z120" s="33"/>
      <c r="AA120" s="33"/>
      <c r="AB120" s="33"/>
      <c r="AC120" s="33"/>
      <c r="AD120" s="34"/>
      <c r="AE120" s="33"/>
      <c r="AF120" s="32"/>
      <c r="AG120" s="33"/>
      <c r="AH120" s="33"/>
      <c r="AI120" s="33"/>
      <c r="AJ120" s="33"/>
      <c r="AK120" s="34"/>
      <c r="AL120" s="35"/>
      <c r="AM120" s="35"/>
      <c r="AN120" s="35"/>
      <c r="AO120" s="35"/>
      <c r="AP120" s="20"/>
      <c r="AQ120" s="20"/>
      <c r="AR120" s="20"/>
      <c r="AS120" s="35"/>
      <c r="AT120" s="36"/>
      <c r="AU120" s="20"/>
      <c r="AV120" s="20"/>
      <c r="AW120" s="20"/>
      <c r="AX120" s="20"/>
    </row>
    <row r="121" spans="4:50" s="30" customFormat="1" hidden="1" x14ac:dyDescent="0.3">
      <c r="D121" s="31"/>
      <c r="E121" s="3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32"/>
      <c r="U121" s="33"/>
      <c r="V121" s="33"/>
      <c r="W121" s="33"/>
      <c r="X121" s="33"/>
      <c r="Y121" s="32"/>
      <c r="Z121" s="33"/>
      <c r="AA121" s="33"/>
      <c r="AB121" s="33"/>
      <c r="AC121" s="33"/>
      <c r="AD121" s="34"/>
      <c r="AE121" s="33"/>
      <c r="AF121" s="32"/>
      <c r="AG121" s="33"/>
      <c r="AH121" s="33"/>
      <c r="AI121" s="33"/>
      <c r="AJ121" s="33"/>
      <c r="AK121" s="34"/>
      <c r="AL121" s="35"/>
      <c r="AM121" s="35"/>
      <c r="AN121" s="35"/>
      <c r="AO121" s="35"/>
      <c r="AP121" s="20"/>
      <c r="AQ121" s="20"/>
      <c r="AR121" s="20"/>
      <c r="AS121" s="35"/>
      <c r="AT121" s="36"/>
      <c r="AU121" s="20"/>
      <c r="AV121" s="20"/>
      <c r="AW121" s="20"/>
      <c r="AX121" s="20"/>
    </row>
    <row r="122" spans="4:50" s="30" customFormat="1" hidden="1" x14ac:dyDescent="0.3">
      <c r="D122" s="31"/>
      <c r="E122" s="3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32"/>
      <c r="U122" s="33"/>
      <c r="V122" s="33"/>
      <c r="W122" s="33"/>
      <c r="X122" s="33"/>
      <c r="Y122" s="32"/>
      <c r="Z122" s="33"/>
      <c r="AA122" s="33"/>
      <c r="AB122" s="33"/>
      <c r="AC122" s="33"/>
      <c r="AD122" s="34"/>
      <c r="AE122" s="33"/>
      <c r="AF122" s="32"/>
      <c r="AG122" s="33"/>
      <c r="AH122" s="33"/>
      <c r="AI122" s="33"/>
      <c r="AJ122" s="33"/>
      <c r="AK122" s="34"/>
      <c r="AL122" s="35"/>
      <c r="AM122" s="35"/>
      <c r="AN122" s="35"/>
      <c r="AO122" s="35"/>
      <c r="AP122" s="20"/>
      <c r="AQ122" s="20"/>
      <c r="AR122" s="20"/>
      <c r="AS122" s="35"/>
      <c r="AT122" s="36"/>
      <c r="AU122" s="20"/>
      <c r="AV122" s="20"/>
      <c r="AW122" s="20"/>
      <c r="AX122" s="20"/>
    </row>
    <row r="123" spans="4:50" s="30" customFormat="1" hidden="1" x14ac:dyDescent="0.3">
      <c r="D123" s="31"/>
      <c r="E123" s="3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32"/>
      <c r="U123" s="33"/>
      <c r="V123" s="33"/>
      <c r="W123" s="33"/>
      <c r="X123" s="33"/>
      <c r="Y123" s="32"/>
      <c r="Z123" s="33"/>
      <c r="AA123" s="33"/>
      <c r="AB123" s="33"/>
      <c r="AC123" s="33"/>
      <c r="AD123" s="34"/>
      <c r="AE123" s="33"/>
      <c r="AF123" s="32"/>
      <c r="AG123" s="33"/>
      <c r="AH123" s="33"/>
      <c r="AI123" s="33"/>
      <c r="AJ123" s="33"/>
      <c r="AK123" s="34"/>
      <c r="AL123" s="35"/>
      <c r="AM123" s="35"/>
      <c r="AN123" s="35"/>
      <c r="AO123" s="35"/>
      <c r="AP123" s="20"/>
      <c r="AQ123" s="20"/>
      <c r="AR123" s="20"/>
      <c r="AS123" s="35"/>
      <c r="AT123" s="36"/>
      <c r="AU123" s="20"/>
      <c r="AV123" s="20"/>
      <c r="AW123" s="20"/>
      <c r="AX123" s="20"/>
    </row>
    <row r="124" spans="4:50" s="30" customFormat="1" hidden="1" x14ac:dyDescent="0.3">
      <c r="D124" s="31"/>
      <c r="E124" s="3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32"/>
      <c r="U124" s="33"/>
      <c r="V124" s="33"/>
      <c r="W124" s="33"/>
      <c r="X124" s="33"/>
      <c r="Y124" s="32"/>
      <c r="Z124" s="33"/>
      <c r="AA124" s="33"/>
      <c r="AB124" s="33"/>
      <c r="AC124" s="33"/>
      <c r="AD124" s="34"/>
      <c r="AE124" s="33"/>
      <c r="AF124" s="32"/>
      <c r="AG124" s="33"/>
      <c r="AH124" s="33"/>
      <c r="AI124" s="33"/>
      <c r="AJ124" s="33"/>
      <c r="AK124" s="34"/>
      <c r="AL124" s="35"/>
      <c r="AM124" s="35"/>
      <c r="AN124" s="35"/>
      <c r="AO124" s="35"/>
      <c r="AP124" s="20"/>
      <c r="AQ124" s="20"/>
      <c r="AR124" s="20"/>
      <c r="AS124" s="35"/>
      <c r="AT124" s="36"/>
      <c r="AU124" s="20"/>
      <c r="AV124" s="20"/>
      <c r="AW124" s="20"/>
      <c r="AX124" s="20"/>
    </row>
    <row r="125" spans="4:50" s="30" customFormat="1" hidden="1" x14ac:dyDescent="0.3">
      <c r="D125" s="31"/>
      <c r="E125" s="3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32"/>
      <c r="U125" s="33"/>
      <c r="V125" s="33"/>
      <c r="W125" s="33"/>
      <c r="X125" s="33"/>
      <c r="Y125" s="32"/>
      <c r="Z125" s="33"/>
      <c r="AA125" s="33"/>
      <c r="AB125" s="33"/>
      <c r="AC125" s="33"/>
      <c r="AD125" s="34"/>
      <c r="AE125" s="33"/>
      <c r="AF125" s="32"/>
      <c r="AG125" s="33"/>
      <c r="AH125" s="33"/>
      <c r="AI125" s="33"/>
      <c r="AJ125" s="33"/>
      <c r="AK125" s="34"/>
      <c r="AL125" s="35"/>
      <c r="AM125" s="35"/>
      <c r="AN125" s="35"/>
      <c r="AO125" s="35"/>
      <c r="AP125" s="20"/>
      <c r="AQ125" s="20"/>
      <c r="AR125" s="20"/>
      <c r="AS125" s="35"/>
      <c r="AT125" s="36"/>
      <c r="AU125" s="20"/>
      <c r="AV125" s="20"/>
      <c r="AW125" s="20"/>
      <c r="AX125" s="20"/>
    </row>
    <row r="126" spans="4:50" s="30" customFormat="1" hidden="1" x14ac:dyDescent="0.3">
      <c r="D126" s="31"/>
      <c r="E126" s="3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32"/>
      <c r="U126" s="33"/>
      <c r="V126" s="33"/>
      <c r="W126" s="33"/>
      <c r="X126" s="33"/>
      <c r="Y126" s="32"/>
      <c r="Z126" s="33"/>
      <c r="AA126" s="33"/>
      <c r="AB126" s="33"/>
      <c r="AC126" s="33"/>
      <c r="AD126" s="34"/>
      <c r="AE126" s="33"/>
      <c r="AF126" s="32"/>
      <c r="AG126" s="33"/>
      <c r="AH126" s="33"/>
      <c r="AI126" s="33"/>
      <c r="AJ126" s="33"/>
      <c r="AK126" s="34"/>
      <c r="AL126" s="35"/>
      <c r="AM126" s="35"/>
      <c r="AN126" s="35"/>
      <c r="AO126" s="35"/>
      <c r="AP126" s="20"/>
      <c r="AQ126" s="20"/>
      <c r="AR126" s="20"/>
      <c r="AS126" s="35"/>
      <c r="AT126" s="36"/>
      <c r="AU126" s="20"/>
      <c r="AV126" s="20"/>
      <c r="AW126" s="20"/>
      <c r="AX126" s="20"/>
    </row>
    <row r="127" spans="4:50" s="30" customFormat="1" hidden="1" x14ac:dyDescent="0.3">
      <c r="D127" s="31"/>
      <c r="E127" s="3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32"/>
      <c r="U127" s="33"/>
      <c r="V127" s="33"/>
      <c r="W127" s="33"/>
      <c r="X127" s="33"/>
      <c r="Y127" s="32"/>
      <c r="Z127" s="33"/>
      <c r="AA127" s="33"/>
      <c r="AB127" s="33"/>
      <c r="AC127" s="33"/>
      <c r="AD127" s="34"/>
      <c r="AE127" s="33"/>
      <c r="AF127" s="32"/>
      <c r="AG127" s="33"/>
      <c r="AH127" s="33"/>
      <c r="AI127" s="33"/>
      <c r="AJ127" s="33"/>
      <c r="AK127" s="34"/>
      <c r="AL127" s="35"/>
      <c r="AM127" s="35"/>
      <c r="AN127" s="35"/>
      <c r="AO127" s="35"/>
      <c r="AP127" s="20"/>
      <c r="AQ127" s="20"/>
      <c r="AR127" s="20"/>
      <c r="AS127" s="35"/>
      <c r="AT127" s="36"/>
      <c r="AU127" s="20"/>
      <c r="AV127" s="20"/>
      <c r="AW127" s="20"/>
      <c r="AX127" s="20"/>
    </row>
    <row r="128" spans="4:50" s="30" customFormat="1" hidden="1" x14ac:dyDescent="0.3">
      <c r="D128" s="31"/>
      <c r="E128" s="3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32"/>
      <c r="U128" s="33"/>
      <c r="V128" s="33"/>
      <c r="W128" s="33"/>
      <c r="X128" s="33"/>
      <c r="Y128" s="32"/>
      <c r="Z128" s="33"/>
      <c r="AA128" s="33"/>
      <c r="AB128" s="33"/>
      <c r="AC128" s="33"/>
      <c r="AD128" s="34"/>
      <c r="AE128" s="33"/>
      <c r="AF128" s="32"/>
      <c r="AG128" s="33"/>
      <c r="AH128" s="33"/>
      <c r="AI128" s="33"/>
      <c r="AJ128" s="33"/>
      <c r="AK128" s="34"/>
      <c r="AL128" s="35"/>
      <c r="AM128" s="35"/>
      <c r="AN128" s="35"/>
      <c r="AO128" s="35"/>
      <c r="AP128" s="20"/>
      <c r="AQ128" s="20"/>
      <c r="AR128" s="20"/>
      <c r="AS128" s="35"/>
      <c r="AT128" s="36"/>
      <c r="AU128" s="20"/>
      <c r="AV128" s="20"/>
      <c r="AW128" s="20"/>
      <c r="AX128" s="20"/>
    </row>
    <row r="129" spans="4:50" s="30" customFormat="1" hidden="1" x14ac:dyDescent="0.3">
      <c r="D129" s="31"/>
      <c r="E129" s="3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32"/>
      <c r="U129" s="33"/>
      <c r="V129" s="33"/>
      <c r="W129" s="33"/>
      <c r="X129" s="33"/>
      <c r="Y129" s="32"/>
      <c r="Z129" s="33"/>
      <c r="AA129" s="33"/>
      <c r="AB129" s="33"/>
      <c r="AC129" s="33"/>
      <c r="AD129" s="34"/>
      <c r="AE129" s="33"/>
      <c r="AF129" s="32"/>
      <c r="AG129" s="33"/>
      <c r="AH129" s="33"/>
      <c r="AI129" s="33"/>
      <c r="AJ129" s="33"/>
      <c r="AK129" s="34"/>
      <c r="AL129" s="35"/>
      <c r="AM129" s="35"/>
      <c r="AN129" s="35"/>
      <c r="AO129" s="35"/>
      <c r="AP129" s="20"/>
      <c r="AQ129" s="20"/>
      <c r="AR129" s="20"/>
      <c r="AS129" s="35"/>
      <c r="AT129" s="36"/>
      <c r="AU129" s="20"/>
      <c r="AV129" s="20"/>
      <c r="AW129" s="20"/>
      <c r="AX129" s="20"/>
    </row>
    <row r="130" spans="4:50" s="30" customFormat="1" hidden="1" x14ac:dyDescent="0.3">
      <c r="D130" s="31"/>
      <c r="E130" s="3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2"/>
      <c r="U130" s="33"/>
      <c r="V130" s="33"/>
      <c r="W130" s="33"/>
      <c r="X130" s="33"/>
      <c r="Y130" s="32"/>
      <c r="Z130" s="33"/>
      <c r="AA130" s="33"/>
      <c r="AB130" s="33"/>
      <c r="AC130" s="33"/>
      <c r="AD130" s="34"/>
      <c r="AE130" s="33"/>
      <c r="AF130" s="32"/>
      <c r="AG130" s="33"/>
      <c r="AH130" s="33"/>
      <c r="AI130" s="33"/>
      <c r="AJ130" s="33"/>
      <c r="AK130" s="34"/>
      <c r="AL130" s="35"/>
      <c r="AM130" s="35"/>
      <c r="AN130" s="35"/>
      <c r="AO130" s="35"/>
      <c r="AP130" s="20"/>
      <c r="AQ130" s="20"/>
      <c r="AR130" s="20"/>
      <c r="AS130" s="35"/>
      <c r="AT130" s="36"/>
      <c r="AU130" s="20"/>
      <c r="AV130" s="20"/>
      <c r="AW130" s="20"/>
      <c r="AX130" s="20"/>
    </row>
    <row r="131" spans="4:50" s="30" customFormat="1" hidden="1" x14ac:dyDescent="0.3">
      <c r="D131" s="31"/>
      <c r="E131" s="3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2"/>
      <c r="U131" s="33"/>
      <c r="V131" s="33"/>
      <c r="W131" s="33"/>
      <c r="X131" s="33"/>
      <c r="Y131" s="32"/>
      <c r="Z131" s="33"/>
      <c r="AA131" s="33"/>
      <c r="AB131" s="33"/>
      <c r="AC131" s="33"/>
      <c r="AD131" s="34"/>
      <c r="AE131" s="33"/>
      <c r="AF131" s="32"/>
      <c r="AG131" s="33"/>
      <c r="AH131" s="33"/>
      <c r="AI131" s="33"/>
      <c r="AJ131" s="33"/>
      <c r="AK131" s="34"/>
      <c r="AL131" s="35"/>
      <c r="AM131" s="35"/>
      <c r="AN131" s="35"/>
      <c r="AO131" s="35"/>
      <c r="AP131" s="20"/>
      <c r="AQ131" s="20"/>
      <c r="AR131" s="20"/>
      <c r="AS131" s="35"/>
      <c r="AT131" s="36"/>
      <c r="AU131" s="20"/>
      <c r="AV131" s="20"/>
      <c r="AW131" s="20"/>
      <c r="AX131" s="20"/>
    </row>
    <row r="132" spans="4:50" s="30" customFormat="1" hidden="1" x14ac:dyDescent="0.3">
      <c r="D132" s="31"/>
      <c r="E132" s="3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32"/>
      <c r="U132" s="33"/>
      <c r="V132" s="33"/>
      <c r="W132" s="33"/>
      <c r="X132" s="33"/>
      <c r="Y132" s="32"/>
      <c r="Z132" s="33"/>
      <c r="AA132" s="33"/>
      <c r="AB132" s="33"/>
      <c r="AC132" s="33"/>
      <c r="AD132" s="34"/>
      <c r="AE132" s="33"/>
      <c r="AF132" s="32"/>
      <c r="AG132" s="33"/>
      <c r="AH132" s="33"/>
      <c r="AI132" s="33"/>
      <c r="AJ132" s="33"/>
      <c r="AK132" s="34"/>
      <c r="AL132" s="35"/>
      <c r="AM132" s="35"/>
      <c r="AN132" s="35"/>
      <c r="AO132" s="35"/>
      <c r="AP132" s="20"/>
      <c r="AQ132" s="20"/>
      <c r="AR132" s="20"/>
      <c r="AS132" s="35"/>
      <c r="AT132" s="36"/>
      <c r="AU132" s="20"/>
      <c r="AV132" s="20"/>
      <c r="AW132" s="20"/>
      <c r="AX132" s="20"/>
    </row>
    <row r="133" spans="4:50" s="30" customFormat="1" hidden="1" x14ac:dyDescent="0.3">
      <c r="D133" s="31"/>
      <c r="E133" s="3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32"/>
      <c r="U133" s="33"/>
      <c r="V133" s="33"/>
      <c r="W133" s="33"/>
      <c r="X133" s="33"/>
      <c r="Y133" s="32"/>
      <c r="Z133" s="33"/>
      <c r="AA133" s="33"/>
      <c r="AB133" s="33"/>
      <c r="AC133" s="33"/>
      <c r="AD133" s="34"/>
      <c r="AE133" s="33"/>
      <c r="AF133" s="32"/>
      <c r="AG133" s="33"/>
      <c r="AH133" s="33"/>
      <c r="AI133" s="33"/>
      <c r="AJ133" s="33"/>
      <c r="AK133" s="34"/>
      <c r="AL133" s="35"/>
      <c r="AM133" s="35"/>
      <c r="AN133" s="35"/>
      <c r="AO133" s="35"/>
      <c r="AP133" s="20"/>
      <c r="AQ133" s="20"/>
      <c r="AR133" s="20"/>
      <c r="AS133" s="35"/>
      <c r="AT133" s="36"/>
      <c r="AU133" s="20"/>
      <c r="AV133" s="20"/>
      <c r="AW133" s="20"/>
      <c r="AX133" s="20"/>
    </row>
    <row r="134" spans="4:50" s="30" customFormat="1" hidden="1" x14ac:dyDescent="0.3">
      <c r="D134" s="31"/>
      <c r="E134" s="3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32"/>
      <c r="U134" s="33"/>
      <c r="V134" s="33"/>
      <c r="W134" s="33"/>
      <c r="X134" s="33"/>
      <c r="Y134" s="32"/>
      <c r="Z134" s="33"/>
      <c r="AA134" s="33"/>
      <c r="AB134" s="33"/>
      <c r="AC134" s="33"/>
      <c r="AD134" s="34"/>
      <c r="AE134" s="33"/>
      <c r="AF134" s="32"/>
      <c r="AG134" s="33"/>
      <c r="AH134" s="33"/>
      <c r="AI134" s="33"/>
      <c r="AJ134" s="33"/>
      <c r="AK134" s="34"/>
      <c r="AL134" s="35"/>
      <c r="AM134" s="35"/>
      <c r="AN134" s="35"/>
      <c r="AO134" s="35"/>
      <c r="AP134" s="20"/>
      <c r="AQ134" s="20"/>
      <c r="AR134" s="20"/>
      <c r="AS134" s="35"/>
      <c r="AT134" s="36"/>
      <c r="AU134" s="20"/>
      <c r="AV134" s="20"/>
      <c r="AW134" s="20"/>
      <c r="AX134" s="20"/>
    </row>
    <row r="135" spans="4:50" s="30" customFormat="1" hidden="1" x14ac:dyDescent="0.3">
      <c r="D135" s="31"/>
      <c r="E135" s="3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32"/>
      <c r="U135" s="33"/>
      <c r="V135" s="33"/>
      <c r="W135" s="33"/>
      <c r="X135" s="33"/>
      <c r="Y135" s="32"/>
      <c r="Z135" s="33"/>
      <c r="AA135" s="33"/>
      <c r="AB135" s="33"/>
      <c r="AC135" s="33"/>
      <c r="AD135" s="34"/>
      <c r="AE135" s="33"/>
      <c r="AF135" s="32"/>
      <c r="AG135" s="33"/>
      <c r="AH135" s="33"/>
      <c r="AI135" s="33"/>
      <c r="AJ135" s="33"/>
      <c r="AK135" s="34"/>
      <c r="AL135" s="35"/>
      <c r="AM135" s="35"/>
      <c r="AN135" s="35"/>
      <c r="AO135" s="35"/>
      <c r="AP135" s="20"/>
      <c r="AQ135" s="20"/>
      <c r="AR135" s="20"/>
      <c r="AS135" s="35"/>
      <c r="AT135" s="36"/>
      <c r="AU135" s="20"/>
      <c r="AV135" s="20"/>
      <c r="AW135" s="20"/>
      <c r="AX135" s="20"/>
    </row>
    <row r="136" spans="4:50" s="30" customFormat="1" hidden="1" x14ac:dyDescent="0.3">
      <c r="D136" s="31"/>
      <c r="E136" s="3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32"/>
      <c r="U136" s="33"/>
      <c r="V136" s="33"/>
      <c r="W136" s="33"/>
      <c r="X136" s="33"/>
      <c r="Y136" s="32"/>
      <c r="Z136" s="33"/>
      <c r="AA136" s="33"/>
      <c r="AB136" s="33"/>
      <c r="AC136" s="33"/>
      <c r="AD136" s="34"/>
      <c r="AE136" s="33"/>
      <c r="AF136" s="32"/>
      <c r="AG136" s="33"/>
      <c r="AH136" s="33"/>
      <c r="AI136" s="33"/>
      <c r="AJ136" s="33"/>
      <c r="AK136" s="34"/>
      <c r="AL136" s="35"/>
      <c r="AM136" s="35"/>
      <c r="AN136" s="35"/>
      <c r="AO136" s="35"/>
      <c r="AP136" s="20"/>
      <c r="AQ136" s="20"/>
      <c r="AR136" s="20"/>
      <c r="AS136" s="35"/>
      <c r="AT136" s="36"/>
      <c r="AU136" s="20"/>
      <c r="AV136" s="20"/>
      <c r="AW136" s="20"/>
      <c r="AX136" s="20"/>
    </row>
    <row r="137" spans="4:50" s="30" customFormat="1" hidden="1" x14ac:dyDescent="0.3">
      <c r="D137" s="31"/>
      <c r="E137" s="3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32"/>
      <c r="U137" s="33"/>
      <c r="V137" s="33"/>
      <c r="W137" s="33"/>
      <c r="X137" s="33"/>
      <c r="Y137" s="32"/>
      <c r="Z137" s="33"/>
      <c r="AA137" s="33"/>
      <c r="AB137" s="33"/>
      <c r="AC137" s="33"/>
      <c r="AD137" s="34"/>
      <c r="AE137" s="33"/>
      <c r="AF137" s="32"/>
      <c r="AG137" s="33"/>
      <c r="AH137" s="33"/>
      <c r="AI137" s="33"/>
      <c r="AJ137" s="33"/>
      <c r="AK137" s="34"/>
      <c r="AL137" s="35"/>
      <c r="AM137" s="35"/>
      <c r="AN137" s="35"/>
      <c r="AO137" s="35"/>
      <c r="AP137" s="20"/>
      <c r="AQ137" s="20"/>
      <c r="AR137" s="20"/>
      <c r="AS137" s="35"/>
      <c r="AT137" s="36"/>
      <c r="AU137" s="20"/>
      <c r="AV137" s="20"/>
      <c r="AW137" s="20"/>
      <c r="AX137" s="20"/>
    </row>
    <row r="138" spans="4:50" s="30" customFormat="1" hidden="1" x14ac:dyDescent="0.3">
      <c r="D138" s="31"/>
      <c r="E138" s="3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32"/>
      <c r="U138" s="33"/>
      <c r="V138" s="33"/>
      <c r="W138" s="33"/>
      <c r="X138" s="33"/>
      <c r="Y138" s="32"/>
      <c r="Z138" s="33"/>
      <c r="AA138" s="33"/>
      <c r="AB138" s="33"/>
      <c r="AC138" s="33"/>
      <c r="AD138" s="34"/>
      <c r="AE138" s="33"/>
      <c r="AF138" s="32"/>
      <c r="AG138" s="33"/>
      <c r="AH138" s="33"/>
      <c r="AI138" s="33"/>
      <c r="AJ138" s="33"/>
      <c r="AK138" s="34"/>
      <c r="AL138" s="35"/>
      <c r="AM138" s="35"/>
      <c r="AN138" s="35"/>
      <c r="AO138" s="35"/>
      <c r="AP138" s="20"/>
      <c r="AQ138" s="20"/>
      <c r="AR138" s="20"/>
      <c r="AS138" s="35"/>
      <c r="AT138" s="36"/>
      <c r="AU138" s="20"/>
      <c r="AV138" s="20"/>
      <c r="AW138" s="20"/>
      <c r="AX138" s="20"/>
    </row>
    <row r="139" spans="4:50" s="30" customFormat="1" hidden="1" x14ac:dyDescent="0.3">
      <c r="D139" s="31"/>
      <c r="E139" s="3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32"/>
      <c r="U139" s="33"/>
      <c r="V139" s="33"/>
      <c r="W139" s="33"/>
      <c r="X139" s="33"/>
      <c r="Y139" s="32"/>
      <c r="Z139" s="33"/>
      <c r="AA139" s="33"/>
      <c r="AB139" s="33"/>
      <c r="AC139" s="33"/>
      <c r="AD139" s="34"/>
      <c r="AE139" s="33"/>
      <c r="AF139" s="32"/>
      <c r="AG139" s="33"/>
      <c r="AH139" s="33"/>
      <c r="AI139" s="33"/>
      <c r="AJ139" s="33"/>
      <c r="AK139" s="34"/>
      <c r="AL139" s="35"/>
      <c r="AM139" s="35"/>
      <c r="AN139" s="35"/>
      <c r="AO139" s="35"/>
      <c r="AP139" s="20"/>
      <c r="AQ139" s="20"/>
      <c r="AR139" s="20"/>
      <c r="AS139" s="35"/>
      <c r="AT139" s="36"/>
      <c r="AU139" s="20"/>
      <c r="AV139" s="20"/>
      <c r="AW139" s="20"/>
      <c r="AX139" s="20"/>
    </row>
    <row r="140" spans="4:50" s="30" customFormat="1" hidden="1" x14ac:dyDescent="0.3">
      <c r="D140" s="31"/>
      <c r="E140" s="3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32"/>
      <c r="U140" s="33"/>
      <c r="V140" s="33"/>
      <c r="W140" s="33"/>
      <c r="X140" s="33"/>
      <c r="Y140" s="32"/>
      <c r="Z140" s="33"/>
      <c r="AA140" s="33"/>
      <c r="AB140" s="33"/>
      <c r="AC140" s="33"/>
      <c r="AD140" s="34"/>
      <c r="AE140" s="33"/>
      <c r="AF140" s="32"/>
      <c r="AG140" s="33"/>
      <c r="AH140" s="33"/>
      <c r="AI140" s="33"/>
      <c r="AJ140" s="33"/>
      <c r="AK140" s="34"/>
      <c r="AL140" s="35"/>
      <c r="AM140" s="35"/>
      <c r="AN140" s="35"/>
      <c r="AO140" s="35"/>
      <c r="AP140" s="20"/>
      <c r="AQ140" s="20"/>
      <c r="AR140" s="20"/>
      <c r="AS140" s="35"/>
      <c r="AT140" s="36"/>
      <c r="AU140" s="20"/>
      <c r="AV140" s="20"/>
      <c r="AW140" s="20"/>
      <c r="AX140" s="20"/>
    </row>
    <row r="141" spans="4:50" s="30" customFormat="1" hidden="1" x14ac:dyDescent="0.3">
      <c r="D141" s="31"/>
      <c r="E141" s="3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32"/>
      <c r="U141" s="33"/>
      <c r="V141" s="33"/>
      <c r="W141" s="33"/>
      <c r="X141" s="33"/>
      <c r="Y141" s="32"/>
      <c r="Z141" s="33"/>
      <c r="AA141" s="33"/>
      <c r="AB141" s="33"/>
      <c r="AC141" s="33"/>
      <c r="AD141" s="34"/>
      <c r="AE141" s="33"/>
      <c r="AF141" s="32"/>
      <c r="AG141" s="33"/>
      <c r="AH141" s="33"/>
      <c r="AI141" s="33"/>
      <c r="AJ141" s="33"/>
      <c r="AK141" s="34"/>
      <c r="AL141" s="35"/>
      <c r="AM141" s="35"/>
      <c r="AN141" s="35"/>
      <c r="AO141" s="35"/>
      <c r="AP141" s="20"/>
      <c r="AQ141" s="20"/>
      <c r="AR141" s="20"/>
      <c r="AS141" s="35"/>
      <c r="AT141" s="36"/>
      <c r="AU141" s="20"/>
      <c r="AV141" s="20"/>
      <c r="AW141" s="20"/>
      <c r="AX141" s="20"/>
    </row>
    <row r="142" spans="4:50" s="30" customFormat="1" hidden="1" x14ac:dyDescent="0.3">
      <c r="D142" s="31"/>
      <c r="E142" s="3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32"/>
      <c r="U142" s="33"/>
      <c r="V142" s="33"/>
      <c r="W142" s="33"/>
      <c r="X142" s="33"/>
      <c r="Y142" s="32"/>
      <c r="Z142" s="33"/>
      <c r="AA142" s="33"/>
      <c r="AB142" s="33"/>
      <c r="AC142" s="33"/>
      <c r="AD142" s="34"/>
      <c r="AE142" s="33"/>
      <c r="AF142" s="32"/>
      <c r="AG142" s="33"/>
      <c r="AH142" s="33"/>
      <c r="AI142" s="33"/>
      <c r="AJ142" s="33"/>
      <c r="AK142" s="34"/>
      <c r="AL142" s="35"/>
      <c r="AM142" s="35"/>
      <c r="AN142" s="35"/>
      <c r="AO142" s="35"/>
      <c r="AP142" s="20"/>
      <c r="AQ142" s="20"/>
      <c r="AR142" s="20"/>
      <c r="AS142" s="35"/>
      <c r="AT142" s="36"/>
      <c r="AU142" s="20"/>
      <c r="AV142" s="20"/>
      <c r="AW142" s="20"/>
      <c r="AX142" s="20"/>
    </row>
    <row r="143" spans="4:50" s="30" customFormat="1" hidden="1" x14ac:dyDescent="0.3">
      <c r="D143" s="31"/>
      <c r="E143" s="3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32"/>
      <c r="U143" s="33"/>
      <c r="V143" s="33"/>
      <c r="W143" s="33"/>
      <c r="X143" s="33"/>
      <c r="Y143" s="32"/>
      <c r="Z143" s="33"/>
      <c r="AA143" s="33"/>
      <c r="AB143" s="33"/>
      <c r="AC143" s="33"/>
      <c r="AD143" s="34"/>
      <c r="AE143" s="33"/>
      <c r="AF143" s="32"/>
      <c r="AG143" s="33"/>
      <c r="AH143" s="33"/>
      <c r="AI143" s="33"/>
      <c r="AJ143" s="33"/>
      <c r="AK143" s="34"/>
      <c r="AL143" s="35"/>
      <c r="AM143" s="35"/>
      <c r="AN143" s="35"/>
      <c r="AO143" s="35"/>
      <c r="AP143" s="20"/>
      <c r="AQ143" s="20"/>
      <c r="AR143" s="20"/>
      <c r="AS143" s="35"/>
      <c r="AT143" s="36"/>
      <c r="AU143" s="20"/>
      <c r="AV143" s="20"/>
      <c r="AW143" s="20"/>
      <c r="AX143" s="20"/>
    </row>
    <row r="144" spans="4:50" s="30" customFormat="1" hidden="1" x14ac:dyDescent="0.3">
      <c r="D144" s="31"/>
      <c r="E144" s="3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32"/>
      <c r="U144" s="33"/>
      <c r="V144" s="33"/>
      <c r="W144" s="33"/>
      <c r="X144" s="33"/>
      <c r="Y144" s="32"/>
      <c r="Z144" s="33"/>
      <c r="AA144" s="33"/>
      <c r="AB144" s="33"/>
      <c r="AC144" s="33"/>
      <c r="AD144" s="34"/>
      <c r="AE144" s="33"/>
      <c r="AF144" s="32"/>
      <c r="AG144" s="33"/>
      <c r="AH144" s="33"/>
      <c r="AI144" s="33"/>
      <c r="AJ144" s="33"/>
      <c r="AK144" s="34"/>
      <c r="AL144" s="35"/>
      <c r="AM144" s="35"/>
      <c r="AN144" s="35"/>
      <c r="AO144" s="35"/>
      <c r="AP144" s="20"/>
      <c r="AQ144" s="20"/>
      <c r="AR144" s="20"/>
      <c r="AS144" s="35"/>
      <c r="AT144" s="36"/>
      <c r="AU144" s="20"/>
      <c r="AV144" s="20"/>
      <c r="AW144" s="20"/>
      <c r="AX144" s="20"/>
    </row>
    <row r="145" spans="4:50" s="30" customFormat="1" hidden="1" x14ac:dyDescent="0.3">
      <c r="D145" s="31"/>
      <c r="E145" s="3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32"/>
      <c r="U145" s="33"/>
      <c r="V145" s="33"/>
      <c r="W145" s="33"/>
      <c r="X145" s="33"/>
      <c r="Y145" s="32"/>
      <c r="Z145" s="33"/>
      <c r="AA145" s="33"/>
      <c r="AB145" s="33"/>
      <c r="AC145" s="33"/>
      <c r="AD145" s="34"/>
      <c r="AE145" s="33"/>
      <c r="AF145" s="32"/>
      <c r="AG145" s="33"/>
      <c r="AH145" s="33"/>
      <c r="AI145" s="33"/>
      <c r="AJ145" s="33"/>
      <c r="AK145" s="34"/>
      <c r="AL145" s="35"/>
      <c r="AM145" s="35"/>
      <c r="AN145" s="35"/>
      <c r="AO145" s="35"/>
      <c r="AP145" s="20"/>
      <c r="AQ145" s="20"/>
      <c r="AR145" s="20"/>
      <c r="AS145" s="35"/>
      <c r="AT145" s="36"/>
      <c r="AU145" s="20"/>
      <c r="AV145" s="20"/>
      <c r="AW145" s="20"/>
      <c r="AX145" s="20"/>
    </row>
    <row r="146" spans="4:50" s="30" customFormat="1" hidden="1" x14ac:dyDescent="0.3">
      <c r="D146" s="31"/>
      <c r="E146" s="3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32"/>
      <c r="U146" s="33"/>
      <c r="V146" s="33"/>
      <c r="W146" s="33"/>
      <c r="X146" s="33"/>
      <c r="Y146" s="32"/>
      <c r="Z146" s="33"/>
      <c r="AA146" s="33"/>
      <c r="AB146" s="33"/>
      <c r="AC146" s="33"/>
      <c r="AD146" s="34"/>
      <c r="AE146" s="33"/>
      <c r="AF146" s="32"/>
      <c r="AG146" s="33"/>
      <c r="AH146" s="33"/>
      <c r="AI146" s="33"/>
      <c r="AJ146" s="33"/>
      <c r="AK146" s="34"/>
      <c r="AL146" s="35"/>
      <c r="AM146" s="35"/>
      <c r="AN146" s="35"/>
      <c r="AO146" s="35"/>
      <c r="AP146" s="20"/>
      <c r="AQ146" s="20"/>
      <c r="AR146" s="20"/>
      <c r="AS146" s="35"/>
      <c r="AT146" s="36"/>
      <c r="AU146" s="20"/>
      <c r="AV146" s="20"/>
      <c r="AW146" s="20"/>
      <c r="AX146" s="20"/>
    </row>
    <row r="147" spans="4:50" s="30" customFormat="1" hidden="1" x14ac:dyDescent="0.3">
      <c r="D147" s="31"/>
      <c r="E147" s="3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32"/>
      <c r="U147" s="33"/>
      <c r="V147" s="33"/>
      <c r="W147" s="33"/>
      <c r="X147" s="33"/>
      <c r="Y147" s="32"/>
      <c r="Z147" s="33"/>
      <c r="AA147" s="33"/>
      <c r="AB147" s="33"/>
      <c r="AC147" s="33"/>
      <c r="AD147" s="34"/>
      <c r="AE147" s="33"/>
      <c r="AF147" s="32"/>
      <c r="AG147" s="33"/>
      <c r="AH147" s="33"/>
      <c r="AI147" s="33"/>
      <c r="AJ147" s="33"/>
      <c r="AK147" s="34"/>
      <c r="AL147" s="35"/>
      <c r="AM147" s="35"/>
      <c r="AN147" s="35"/>
      <c r="AO147" s="35"/>
      <c r="AP147" s="20"/>
      <c r="AQ147" s="20"/>
      <c r="AR147" s="20"/>
      <c r="AS147" s="35"/>
      <c r="AT147" s="36"/>
      <c r="AU147" s="20"/>
      <c r="AV147" s="20"/>
      <c r="AW147" s="20"/>
      <c r="AX147" s="20"/>
    </row>
    <row r="148" spans="4:50" s="30" customFormat="1" hidden="1" x14ac:dyDescent="0.3">
      <c r="D148" s="31"/>
      <c r="E148" s="3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32"/>
      <c r="U148" s="33"/>
      <c r="V148" s="33"/>
      <c r="W148" s="33"/>
      <c r="X148" s="33"/>
      <c r="Y148" s="32"/>
      <c r="Z148" s="33"/>
      <c r="AA148" s="33"/>
      <c r="AB148" s="33"/>
      <c r="AC148" s="33"/>
      <c r="AD148" s="34"/>
      <c r="AE148" s="33"/>
      <c r="AF148" s="32"/>
      <c r="AG148" s="33"/>
      <c r="AH148" s="33"/>
      <c r="AI148" s="33"/>
      <c r="AJ148" s="33"/>
      <c r="AK148" s="34"/>
      <c r="AL148" s="35"/>
      <c r="AM148" s="35"/>
      <c r="AN148" s="35"/>
      <c r="AO148" s="35"/>
      <c r="AP148" s="20"/>
      <c r="AQ148" s="20"/>
      <c r="AR148" s="20"/>
      <c r="AS148" s="35"/>
      <c r="AT148" s="36"/>
      <c r="AU148" s="20"/>
      <c r="AV148" s="20"/>
      <c r="AW148" s="20"/>
      <c r="AX148" s="20"/>
    </row>
    <row r="149" spans="4:50" s="30" customFormat="1" hidden="1" x14ac:dyDescent="0.3">
      <c r="D149" s="31"/>
      <c r="E149" s="3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32"/>
      <c r="U149" s="33"/>
      <c r="V149" s="33"/>
      <c r="W149" s="33"/>
      <c r="X149" s="33"/>
      <c r="Y149" s="32"/>
      <c r="Z149" s="33"/>
      <c r="AA149" s="33"/>
      <c r="AB149" s="33"/>
      <c r="AC149" s="33"/>
      <c r="AD149" s="34"/>
      <c r="AE149" s="33"/>
      <c r="AF149" s="32"/>
      <c r="AG149" s="33"/>
      <c r="AH149" s="33"/>
      <c r="AI149" s="33"/>
      <c r="AJ149" s="33"/>
      <c r="AK149" s="34"/>
      <c r="AL149" s="35"/>
      <c r="AM149" s="35"/>
      <c r="AN149" s="35"/>
      <c r="AO149" s="35"/>
      <c r="AP149" s="20"/>
      <c r="AQ149" s="20"/>
      <c r="AR149" s="20"/>
      <c r="AS149" s="35"/>
      <c r="AT149" s="36"/>
      <c r="AU149" s="20"/>
      <c r="AV149" s="20"/>
      <c r="AW149" s="20"/>
      <c r="AX149" s="20"/>
    </row>
    <row r="150" spans="4:50" s="30" customFormat="1" hidden="1" x14ac:dyDescent="0.3">
      <c r="D150" s="31"/>
      <c r="E150" s="3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32"/>
      <c r="U150" s="33"/>
      <c r="V150" s="33"/>
      <c r="W150" s="33"/>
      <c r="X150" s="33"/>
      <c r="Y150" s="32"/>
      <c r="Z150" s="33"/>
      <c r="AA150" s="33"/>
      <c r="AB150" s="33"/>
      <c r="AC150" s="33"/>
      <c r="AD150" s="34"/>
      <c r="AE150" s="33"/>
      <c r="AF150" s="32"/>
      <c r="AG150" s="33"/>
      <c r="AH150" s="33"/>
      <c r="AI150" s="33"/>
      <c r="AJ150" s="33"/>
      <c r="AK150" s="34"/>
      <c r="AL150" s="35"/>
      <c r="AM150" s="35"/>
      <c r="AN150" s="35"/>
      <c r="AO150" s="35"/>
      <c r="AP150" s="20"/>
      <c r="AQ150" s="20"/>
      <c r="AR150" s="20"/>
      <c r="AS150" s="35"/>
      <c r="AT150" s="36"/>
      <c r="AU150" s="20"/>
      <c r="AV150" s="20"/>
      <c r="AW150" s="20"/>
      <c r="AX150" s="20"/>
    </row>
    <row r="151" spans="4:50" s="30" customFormat="1" hidden="1" x14ac:dyDescent="0.3">
      <c r="D151" s="31"/>
      <c r="E151" s="3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32"/>
      <c r="U151" s="33"/>
      <c r="V151" s="33"/>
      <c r="W151" s="33"/>
      <c r="X151" s="33"/>
      <c r="Y151" s="32"/>
      <c r="Z151" s="33"/>
      <c r="AA151" s="33"/>
      <c r="AB151" s="33"/>
      <c r="AC151" s="33"/>
      <c r="AD151" s="34"/>
      <c r="AE151" s="33"/>
      <c r="AF151" s="32"/>
      <c r="AG151" s="33"/>
      <c r="AH151" s="33"/>
      <c r="AI151" s="33"/>
      <c r="AJ151" s="33"/>
      <c r="AK151" s="34"/>
      <c r="AL151" s="35"/>
      <c r="AM151" s="35"/>
      <c r="AN151" s="35"/>
      <c r="AO151" s="35"/>
      <c r="AP151" s="20"/>
      <c r="AQ151" s="20"/>
      <c r="AR151" s="20"/>
      <c r="AS151" s="35"/>
      <c r="AT151" s="36"/>
      <c r="AU151" s="20"/>
      <c r="AV151" s="20"/>
      <c r="AW151" s="20"/>
      <c r="AX151" s="20"/>
    </row>
    <row r="152" spans="4:50" s="30" customFormat="1" hidden="1" x14ac:dyDescent="0.3">
      <c r="D152" s="31"/>
      <c r="E152" s="3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32"/>
      <c r="U152" s="33"/>
      <c r="V152" s="33"/>
      <c r="W152" s="33"/>
      <c r="X152" s="33"/>
      <c r="Y152" s="32"/>
      <c r="Z152" s="33"/>
      <c r="AA152" s="33"/>
      <c r="AB152" s="33"/>
      <c r="AC152" s="33"/>
      <c r="AD152" s="34"/>
      <c r="AE152" s="33"/>
      <c r="AF152" s="32"/>
      <c r="AG152" s="33"/>
      <c r="AH152" s="33"/>
      <c r="AI152" s="33"/>
      <c r="AJ152" s="33"/>
      <c r="AK152" s="34"/>
      <c r="AL152" s="35"/>
      <c r="AM152" s="35"/>
      <c r="AN152" s="35"/>
      <c r="AO152" s="35"/>
      <c r="AP152" s="20"/>
      <c r="AQ152" s="20"/>
      <c r="AR152" s="20"/>
      <c r="AS152" s="35"/>
      <c r="AT152" s="36"/>
      <c r="AU152" s="20"/>
      <c r="AV152" s="20"/>
      <c r="AW152" s="20"/>
      <c r="AX152" s="20"/>
    </row>
    <row r="153" spans="4:50" s="30" customFormat="1" hidden="1" x14ac:dyDescent="0.3">
      <c r="D153" s="31"/>
      <c r="E153" s="3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32"/>
      <c r="U153" s="33"/>
      <c r="V153" s="33"/>
      <c r="W153" s="33"/>
      <c r="X153" s="33"/>
      <c r="Y153" s="32"/>
      <c r="Z153" s="33"/>
      <c r="AA153" s="33"/>
      <c r="AB153" s="33"/>
      <c r="AC153" s="33"/>
      <c r="AD153" s="34"/>
      <c r="AE153" s="33"/>
      <c r="AF153" s="32"/>
      <c r="AG153" s="33"/>
      <c r="AH153" s="33"/>
      <c r="AI153" s="33"/>
      <c r="AJ153" s="33"/>
      <c r="AK153" s="34"/>
      <c r="AL153" s="35"/>
      <c r="AM153" s="35"/>
      <c r="AN153" s="35"/>
      <c r="AO153" s="35"/>
      <c r="AP153" s="20"/>
      <c r="AQ153" s="20"/>
      <c r="AR153" s="20"/>
      <c r="AS153" s="35"/>
      <c r="AT153" s="36"/>
      <c r="AU153" s="20"/>
      <c r="AV153" s="20"/>
      <c r="AW153" s="20"/>
      <c r="AX153" s="20"/>
    </row>
    <row r="154" spans="4:50" s="30" customFormat="1" hidden="1" x14ac:dyDescent="0.3">
      <c r="D154" s="31"/>
      <c r="E154" s="3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32"/>
      <c r="U154" s="33"/>
      <c r="V154" s="33"/>
      <c r="W154" s="33"/>
      <c r="X154" s="33"/>
      <c r="Y154" s="32"/>
      <c r="Z154" s="33"/>
      <c r="AA154" s="33"/>
      <c r="AB154" s="33"/>
      <c r="AC154" s="33"/>
      <c r="AD154" s="34"/>
      <c r="AE154" s="33"/>
      <c r="AF154" s="32"/>
      <c r="AG154" s="33"/>
      <c r="AH154" s="33"/>
      <c r="AI154" s="33"/>
      <c r="AJ154" s="33"/>
      <c r="AK154" s="34"/>
      <c r="AL154" s="35"/>
      <c r="AM154" s="35"/>
      <c r="AN154" s="35"/>
      <c r="AO154" s="35"/>
      <c r="AP154" s="20"/>
      <c r="AQ154" s="20"/>
      <c r="AR154" s="20"/>
      <c r="AS154" s="35"/>
      <c r="AT154" s="36"/>
      <c r="AU154" s="20"/>
      <c r="AV154" s="20"/>
      <c r="AW154" s="20"/>
      <c r="AX154" s="20"/>
    </row>
    <row r="155" spans="4:50" s="30" customFormat="1" hidden="1" x14ac:dyDescent="0.3">
      <c r="D155" s="31"/>
      <c r="E155" s="3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32"/>
      <c r="U155" s="33"/>
      <c r="V155" s="33"/>
      <c r="W155" s="33"/>
      <c r="X155" s="33"/>
      <c r="Y155" s="32"/>
      <c r="Z155" s="33"/>
      <c r="AA155" s="33"/>
      <c r="AB155" s="33"/>
      <c r="AC155" s="33"/>
      <c r="AD155" s="34"/>
      <c r="AE155" s="33"/>
      <c r="AF155" s="32"/>
      <c r="AG155" s="33"/>
      <c r="AH155" s="33"/>
      <c r="AI155" s="33"/>
      <c r="AJ155" s="33"/>
      <c r="AK155" s="34"/>
      <c r="AL155" s="35"/>
      <c r="AM155" s="35"/>
      <c r="AN155" s="35"/>
      <c r="AO155" s="35"/>
      <c r="AP155" s="20"/>
      <c r="AQ155" s="20"/>
      <c r="AR155" s="20"/>
      <c r="AS155" s="35"/>
      <c r="AT155" s="36"/>
      <c r="AU155" s="20"/>
      <c r="AV155" s="20"/>
      <c r="AW155" s="20"/>
      <c r="AX155" s="20"/>
    </row>
    <row r="156" spans="4:50" s="30" customFormat="1" hidden="1" x14ac:dyDescent="0.3">
      <c r="D156" s="31"/>
      <c r="E156" s="3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32"/>
      <c r="U156" s="33"/>
      <c r="V156" s="33"/>
      <c r="W156" s="33"/>
      <c r="X156" s="33"/>
      <c r="Y156" s="32"/>
      <c r="Z156" s="33"/>
      <c r="AA156" s="33"/>
      <c r="AB156" s="33"/>
      <c r="AC156" s="33"/>
      <c r="AD156" s="34"/>
      <c r="AE156" s="33"/>
      <c r="AF156" s="32"/>
      <c r="AG156" s="33"/>
      <c r="AH156" s="33"/>
      <c r="AI156" s="33"/>
      <c r="AJ156" s="33"/>
      <c r="AK156" s="34"/>
      <c r="AL156" s="35"/>
      <c r="AM156" s="35"/>
      <c r="AN156" s="35"/>
      <c r="AO156" s="35"/>
      <c r="AP156" s="20"/>
      <c r="AQ156" s="20"/>
      <c r="AR156" s="20"/>
      <c r="AS156" s="35"/>
      <c r="AT156" s="36"/>
      <c r="AU156" s="20"/>
      <c r="AV156" s="20"/>
      <c r="AW156" s="20"/>
      <c r="AX156" s="20"/>
    </row>
    <row r="157" spans="4:50" s="30" customFormat="1" hidden="1" x14ac:dyDescent="0.3">
      <c r="D157" s="31"/>
      <c r="E157" s="3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32"/>
      <c r="U157" s="33"/>
      <c r="V157" s="33"/>
      <c r="W157" s="33"/>
      <c r="X157" s="33"/>
      <c r="Y157" s="32"/>
      <c r="Z157" s="33"/>
      <c r="AA157" s="33"/>
      <c r="AB157" s="33"/>
      <c r="AC157" s="33"/>
      <c r="AD157" s="34"/>
      <c r="AE157" s="33"/>
      <c r="AF157" s="32"/>
      <c r="AG157" s="33"/>
      <c r="AH157" s="33"/>
      <c r="AI157" s="33"/>
      <c r="AJ157" s="33"/>
      <c r="AK157" s="34"/>
      <c r="AL157" s="35"/>
      <c r="AM157" s="35"/>
      <c r="AN157" s="35"/>
      <c r="AO157" s="35"/>
      <c r="AP157" s="20"/>
      <c r="AQ157" s="20"/>
      <c r="AR157" s="20"/>
      <c r="AS157" s="35"/>
      <c r="AT157" s="36"/>
      <c r="AU157" s="20"/>
      <c r="AV157" s="20"/>
      <c r="AW157" s="20"/>
      <c r="AX157" s="20"/>
    </row>
    <row r="158" spans="4:50" s="30" customFormat="1" hidden="1" x14ac:dyDescent="0.3">
      <c r="D158" s="31"/>
      <c r="E158" s="3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32"/>
      <c r="U158" s="33"/>
      <c r="V158" s="33"/>
      <c r="W158" s="33"/>
      <c r="X158" s="33"/>
      <c r="Y158" s="32"/>
      <c r="Z158" s="33"/>
      <c r="AA158" s="33"/>
      <c r="AB158" s="33"/>
      <c r="AC158" s="33"/>
      <c r="AD158" s="34"/>
      <c r="AE158" s="33"/>
      <c r="AF158" s="32"/>
      <c r="AG158" s="33"/>
      <c r="AH158" s="33"/>
      <c r="AI158" s="33"/>
      <c r="AJ158" s="33"/>
      <c r="AK158" s="34"/>
      <c r="AL158" s="35"/>
      <c r="AM158" s="35"/>
      <c r="AN158" s="35"/>
      <c r="AO158" s="35"/>
      <c r="AP158" s="20"/>
      <c r="AQ158" s="20"/>
      <c r="AR158" s="20"/>
      <c r="AS158" s="35"/>
      <c r="AT158" s="36"/>
      <c r="AU158" s="20"/>
      <c r="AV158" s="20"/>
      <c r="AW158" s="20"/>
      <c r="AX158" s="20"/>
    </row>
    <row r="159" spans="4:50" s="30" customFormat="1" hidden="1" x14ac:dyDescent="0.3">
      <c r="D159" s="31"/>
      <c r="E159" s="3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32"/>
      <c r="U159" s="33"/>
      <c r="V159" s="33"/>
      <c r="W159" s="33"/>
      <c r="X159" s="33"/>
      <c r="Y159" s="32"/>
      <c r="Z159" s="33"/>
      <c r="AA159" s="33"/>
      <c r="AB159" s="33"/>
      <c r="AC159" s="33"/>
      <c r="AD159" s="34"/>
      <c r="AE159" s="33"/>
      <c r="AF159" s="32"/>
      <c r="AG159" s="33"/>
      <c r="AH159" s="33"/>
      <c r="AI159" s="33"/>
      <c r="AJ159" s="33"/>
      <c r="AK159" s="34"/>
      <c r="AL159" s="35"/>
      <c r="AM159" s="35"/>
      <c r="AN159" s="35"/>
      <c r="AO159" s="35"/>
      <c r="AP159" s="20"/>
      <c r="AQ159" s="20"/>
      <c r="AR159" s="20"/>
      <c r="AS159" s="35"/>
      <c r="AT159" s="36"/>
      <c r="AU159" s="20"/>
      <c r="AV159" s="20"/>
      <c r="AW159" s="20"/>
      <c r="AX159" s="20"/>
    </row>
    <row r="160" spans="4:50" s="30" customFormat="1" hidden="1" x14ac:dyDescent="0.3">
      <c r="D160" s="31"/>
      <c r="E160" s="3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32"/>
      <c r="U160" s="33"/>
      <c r="V160" s="33"/>
      <c r="W160" s="33"/>
      <c r="X160" s="33"/>
      <c r="Y160" s="32"/>
      <c r="Z160" s="33"/>
      <c r="AA160" s="33"/>
      <c r="AB160" s="33"/>
      <c r="AC160" s="33"/>
      <c r="AD160" s="34"/>
      <c r="AE160" s="33"/>
      <c r="AF160" s="32"/>
      <c r="AG160" s="33"/>
      <c r="AH160" s="33"/>
      <c r="AI160" s="33"/>
      <c r="AJ160" s="33"/>
      <c r="AK160" s="34"/>
      <c r="AL160" s="35"/>
      <c r="AM160" s="35"/>
      <c r="AN160" s="35"/>
      <c r="AO160" s="35"/>
      <c r="AP160" s="20"/>
      <c r="AQ160" s="20"/>
      <c r="AR160" s="20"/>
      <c r="AS160" s="35"/>
      <c r="AT160" s="36"/>
      <c r="AU160" s="20"/>
      <c r="AV160" s="20"/>
      <c r="AW160" s="20"/>
      <c r="AX160" s="20"/>
    </row>
    <row r="161" spans="4:50" s="30" customFormat="1" hidden="1" x14ac:dyDescent="0.3">
      <c r="D161" s="31"/>
      <c r="E161" s="3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32"/>
      <c r="U161" s="33"/>
      <c r="V161" s="33"/>
      <c r="W161" s="33"/>
      <c r="X161" s="33"/>
      <c r="Y161" s="32"/>
      <c r="Z161" s="33"/>
      <c r="AA161" s="33"/>
      <c r="AB161" s="33"/>
      <c r="AC161" s="33"/>
      <c r="AD161" s="34"/>
      <c r="AE161" s="33"/>
      <c r="AF161" s="32"/>
      <c r="AG161" s="33"/>
      <c r="AH161" s="33"/>
      <c r="AI161" s="33"/>
      <c r="AJ161" s="33"/>
      <c r="AK161" s="34"/>
      <c r="AL161" s="35"/>
      <c r="AM161" s="35"/>
      <c r="AN161" s="35"/>
      <c r="AO161" s="35"/>
      <c r="AP161" s="20"/>
      <c r="AQ161" s="20"/>
      <c r="AR161" s="20"/>
      <c r="AS161" s="35"/>
      <c r="AT161" s="36"/>
      <c r="AU161" s="20"/>
      <c r="AV161" s="20"/>
      <c r="AW161" s="20"/>
      <c r="AX161" s="20"/>
    </row>
    <row r="162" spans="4:50" s="30" customFormat="1" hidden="1" x14ac:dyDescent="0.3">
      <c r="D162" s="31"/>
      <c r="E162" s="3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32"/>
      <c r="U162" s="33"/>
      <c r="V162" s="33"/>
      <c r="W162" s="33"/>
      <c r="X162" s="33"/>
      <c r="Y162" s="32"/>
      <c r="Z162" s="33"/>
      <c r="AA162" s="33"/>
      <c r="AB162" s="33"/>
      <c r="AC162" s="33"/>
      <c r="AD162" s="34"/>
      <c r="AE162" s="33"/>
      <c r="AF162" s="32"/>
      <c r="AG162" s="33"/>
      <c r="AH162" s="33"/>
      <c r="AI162" s="33"/>
      <c r="AJ162" s="33"/>
      <c r="AK162" s="34"/>
      <c r="AL162" s="35"/>
      <c r="AM162" s="35"/>
      <c r="AN162" s="35"/>
      <c r="AO162" s="35"/>
      <c r="AP162" s="20"/>
      <c r="AQ162" s="20"/>
      <c r="AR162" s="20"/>
      <c r="AS162" s="35"/>
      <c r="AT162" s="36"/>
      <c r="AU162" s="20"/>
      <c r="AV162" s="20"/>
      <c r="AW162" s="20"/>
      <c r="AX162" s="20"/>
    </row>
    <row r="163" spans="4:50" s="30" customFormat="1" hidden="1" x14ac:dyDescent="0.3">
      <c r="D163" s="31"/>
      <c r="E163" s="3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32"/>
      <c r="U163" s="33"/>
      <c r="V163" s="33"/>
      <c r="W163" s="33"/>
      <c r="X163" s="33"/>
      <c r="Y163" s="32"/>
      <c r="Z163" s="33"/>
      <c r="AA163" s="33"/>
      <c r="AB163" s="33"/>
      <c r="AC163" s="33"/>
      <c r="AD163" s="34"/>
      <c r="AE163" s="33"/>
      <c r="AF163" s="32"/>
      <c r="AG163" s="33"/>
      <c r="AH163" s="33"/>
      <c r="AI163" s="33"/>
      <c r="AJ163" s="33"/>
      <c r="AK163" s="34"/>
      <c r="AL163" s="35"/>
      <c r="AM163" s="35"/>
      <c r="AN163" s="35"/>
      <c r="AO163" s="35"/>
      <c r="AP163" s="20"/>
      <c r="AQ163" s="20"/>
      <c r="AR163" s="20"/>
      <c r="AS163" s="35"/>
      <c r="AT163" s="36"/>
      <c r="AU163" s="20"/>
      <c r="AV163" s="20"/>
      <c r="AW163" s="20"/>
      <c r="AX163" s="20"/>
    </row>
    <row r="164" spans="4:50" s="30" customFormat="1" hidden="1" x14ac:dyDescent="0.3">
      <c r="D164" s="31"/>
      <c r="E164" s="3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32"/>
      <c r="U164" s="33"/>
      <c r="V164" s="33"/>
      <c r="W164" s="33"/>
      <c r="X164" s="33"/>
      <c r="Y164" s="32"/>
      <c r="Z164" s="33"/>
      <c r="AA164" s="33"/>
      <c r="AB164" s="33"/>
      <c r="AC164" s="33"/>
      <c r="AD164" s="34"/>
      <c r="AE164" s="33"/>
      <c r="AF164" s="32"/>
      <c r="AG164" s="33"/>
      <c r="AH164" s="33"/>
      <c r="AI164" s="33"/>
      <c r="AJ164" s="33"/>
      <c r="AK164" s="34"/>
      <c r="AL164" s="35"/>
      <c r="AM164" s="35"/>
      <c r="AN164" s="35"/>
      <c r="AO164" s="35"/>
      <c r="AP164" s="20"/>
      <c r="AQ164" s="20"/>
      <c r="AR164" s="20"/>
      <c r="AS164" s="35"/>
      <c r="AT164" s="36"/>
      <c r="AU164" s="20"/>
      <c r="AV164" s="20"/>
      <c r="AW164" s="20"/>
      <c r="AX164" s="20"/>
    </row>
    <row r="165" spans="4:50" s="30" customFormat="1" hidden="1" x14ac:dyDescent="0.3">
      <c r="D165" s="31"/>
      <c r="E165" s="3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32"/>
      <c r="U165" s="33"/>
      <c r="V165" s="33"/>
      <c r="W165" s="33"/>
      <c r="X165" s="33"/>
      <c r="Y165" s="32"/>
      <c r="Z165" s="33"/>
      <c r="AA165" s="33"/>
      <c r="AB165" s="33"/>
      <c r="AC165" s="33"/>
      <c r="AD165" s="34"/>
      <c r="AE165" s="33"/>
      <c r="AF165" s="32"/>
      <c r="AG165" s="33"/>
      <c r="AH165" s="33"/>
      <c r="AI165" s="33"/>
      <c r="AJ165" s="33"/>
      <c r="AK165" s="34"/>
      <c r="AL165" s="35"/>
      <c r="AM165" s="35"/>
      <c r="AN165" s="35"/>
      <c r="AO165" s="35"/>
      <c r="AP165" s="20"/>
      <c r="AQ165" s="20"/>
      <c r="AR165" s="20"/>
      <c r="AS165" s="35"/>
      <c r="AT165" s="36"/>
      <c r="AU165" s="20"/>
      <c r="AV165" s="20"/>
      <c r="AW165" s="20"/>
      <c r="AX165" s="20"/>
    </row>
    <row r="166" spans="4:50" s="30" customFormat="1" hidden="1" x14ac:dyDescent="0.3">
      <c r="D166" s="31"/>
      <c r="E166" s="3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32"/>
      <c r="U166" s="33"/>
      <c r="V166" s="33"/>
      <c r="W166" s="33"/>
      <c r="X166" s="33"/>
      <c r="Y166" s="32"/>
      <c r="Z166" s="33"/>
      <c r="AA166" s="33"/>
      <c r="AB166" s="33"/>
      <c r="AC166" s="33"/>
      <c r="AD166" s="34"/>
      <c r="AE166" s="33"/>
      <c r="AF166" s="32"/>
      <c r="AG166" s="33"/>
      <c r="AH166" s="33"/>
      <c r="AI166" s="33"/>
      <c r="AJ166" s="33"/>
      <c r="AK166" s="34"/>
      <c r="AL166" s="35"/>
      <c r="AM166" s="35"/>
      <c r="AN166" s="35"/>
      <c r="AO166" s="35"/>
      <c r="AP166" s="20"/>
      <c r="AQ166" s="20"/>
      <c r="AR166" s="20"/>
      <c r="AS166" s="35"/>
      <c r="AT166" s="36"/>
      <c r="AU166" s="20"/>
      <c r="AV166" s="20"/>
      <c r="AW166" s="20"/>
      <c r="AX166" s="20"/>
    </row>
    <row r="167" spans="4:50" s="30" customFormat="1" hidden="1" x14ac:dyDescent="0.3">
      <c r="D167" s="31"/>
      <c r="E167" s="3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32"/>
      <c r="U167" s="33"/>
      <c r="V167" s="33"/>
      <c r="W167" s="33"/>
      <c r="X167" s="33"/>
      <c r="Y167" s="32"/>
      <c r="Z167" s="33"/>
      <c r="AA167" s="33"/>
      <c r="AB167" s="33"/>
      <c r="AC167" s="33"/>
      <c r="AD167" s="34"/>
      <c r="AE167" s="33"/>
      <c r="AF167" s="32"/>
      <c r="AG167" s="33"/>
      <c r="AH167" s="33"/>
      <c r="AI167" s="33"/>
      <c r="AJ167" s="33"/>
      <c r="AK167" s="34"/>
      <c r="AL167" s="35"/>
      <c r="AM167" s="35"/>
      <c r="AN167" s="35"/>
      <c r="AO167" s="35"/>
      <c r="AP167" s="20"/>
      <c r="AQ167" s="20"/>
      <c r="AR167" s="20"/>
      <c r="AS167" s="35"/>
      <c r="AT167" s="36"/>
      <c r="AU167" s="20"/>
      <c r="AV167" s="20"/>
      <c r="AW167" s="20"/>
      <c r="AX167" s="20"/>
    </row>
    <row r="168" spans="4:50" s="30" customFormat="1" hidden="1" x14ac:dyDescent="0.3">
      <c r="D168" s="31"/>
      <c r="E168" s="3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32"/>
      <c r="U168" s="33"/>
      <c r="V168" s="33"/>
      <c r="W168" s="33"/>
      <c r="X168" s="33"/>
      <c r="Y168" s="32"/>
      <c r="Z168" s="33"/>
      <c r="AA168" s="33"/>
      <c r="AB168" s="33"/>
      <c r="AC168" s="33"/>
      <c r="AD168" s="34"/>
      <c r="AE168" s="33"/>
      <c r="AF168" s="32"/>
      <c r="AG168" s="33"/>
      <c r="AH168" s="33"/>
      <c r="AI168" s="33"/>
      <c r="AJ168" s="33"/>
      <c r="AK168" s="34"/>
      <c r="AL168" s="35"/>
      <c r="AM168" s="35"/>
      <c r="AN168" s="35"/>
      <c r="AO168" s="35"/>
      <c r="AP168" s="20"/>
      <c r="AQ168" s="20"/>
      <c r="AR168" s="20"/>
      <c r="AS168" s="35"/>
      <c r="AT168" s="36"/>
      <c r="AU168" s="20"/>
      <c r="AV168" s="20"/>
      <c r="AW168" s="20"/>
      <c r="AX168" s="20"/>
    </row>
    <row r="169" spans="4:50" s="30" customFormat="1" hidden="1" x14ac:dyDescent="0.3">
      <c r="D169" s="31"/>
      <c r="E169" s="3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32"/>
      <c r="U169" s="33"/>
      <c r="V169" s="33"/>
      <c r="W169" s="33"/>
      <c r="X169" s="33"/>
      <c r="Y169" s="32"/>
      <c r="Z169" s="33"/>
      <c r="AA169" s="33"/>
      <c r="AB169" s="33"/>
      <c r="AC169" s="33"/>
      <c r="AD169" s="34"/>
      <c r="AE169" s="33"/>
      <c r="AF169" s="32"/>
      <c r="AG169" s="33"/>
      <c r="AH169" s="33"/>
      <c r="AI169" s="33"/>
      <c r="AJ169" s="33"/>
      <c r="AK169" s="34"/>
      <c r="AL169" s="35"/>
      <c r="AM169" s="35"/>
      <c r="AN169" s="35"/>
      <c r="AO169" s="35"/>
      <c r="AP169" s="20"/>
      <c r="AQ169" s="20"/>
      <c r="AR169" s="20"/>
      <c r="AS169" s="35"/>
      <c r="AT169" s="36"/>
      <c r="AU169" s="20"/>
      <c r="AV169" s="20"/>
      <c r="AW169" s="20"/>
      <c r="AX169" s="20"/>
    </row>
    <row r="170" spans="4:50" s="30" customFormat="1" hidden="1" x14ac:dyDescent="0.3">
      <c r="D170" s="31"/>
      <c r="E170" s="3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32"/>
      <c r="U170" s="33"/>
      <c r="V170" s="33"/>
      <c r="W170" s="33"/>
      <c r="X170" s="33"/>
      <c r="Y170" s="32"/>
      <c r="Z170" s="33"/>
      <c r="AA170" s="33"/>
      <c r="AB170" s="33"/>
      <c r="AC170" s="33"/>
      <c r="AD170" s="34"/>
      <c r="AE170" s="33"/>
      <c r="AF170" s="32"/>
      <c r="AG170" s="33"/>
      <c r="AH170" s="33"/>
      <c r="AI170" s="33"/>
      <c r="AJ170" s="33"/>
      <c r="AK170" s="34"/>
      <c r="AL170" s="35"/>
      <c r="AM170" s="35"/>
      <c r="AN170" s="35"/>
      <c r="AO170" s="35"/>
      <c r="AP170" s="20"/>
      <c r="AQ170" s="20"/>
      <c r="AR170" s="20"/>
      <c r="AS170" s="35"/>
      <c r="AT170" s="36"/>
      <c r="AU170" s="20"/>
      <c r="AV170" s="20"/>
      <c r="AW170" s="20"/>
      <c r="AX170" s="20"/>
    </row>
    <row r="171" spans="4:50" s="30" customFormat="1" hidden="1" x14ac:dyDescent="0.3">
      <c r="D171" s="31"/>
      <c r="E171" s="3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32"/>
      <c r="U171" s="33"/>
      <c r="V171" s="33"/>
      <c r="W171" s="33"/>
      <c r="X171" s="33"/>
      <c r="Y171" s="32"/>
      <c r="Z171" s="33"/>
      <c r="AA171" s="33"/>
      <c r="AB171" s="33"/>
      <c r="AC171" s="33"/>
      <c r="AD171" s="34"/>
      <c r="AE171" s="33"/>
      <c r="AF171" s="32"/>
      <c r="AG171" s="33"/>
      <c r="AH171" s="33"/>
      <c r="AI171" s="33"/>
      <c r="AJ171" s="33"/>
      <c r="AK171" s="34"/>
      <c r="AL171" s="35"/>
      <c r="AM171" s="35"/>
      <c r="AN171" s="35"/>
      <c r="AO171" s="35"/>
      <c r="AP171" s="20"/>
      <c r="AQ171" s="20"/>
      <c r="AR171" s="20"/>
      <c r="AS171" s="35"/>
      <c r="AT171" s="36"/>
      <c r="AU171" s="20"/>
      <c r="AV171" s="20"/>
      <c r="AW171" s="20"/>
      <c r="AX171" s="20"/>
    </row>
    <row r="172" spans="4:50" s="30" customFormat="1" hidden="1" x14ac:dyDescent="0.3">
      <c r="D172" s="31"/>
      <c r="E172" s="3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32"/>
      <c r="U172" s="33"/>
      <c r="V172" s="33"/>
      <c r="W172" s="33"/>
      <c r="X172" s="33"/>
      <c r="Y172" s="32"/>
      <c r="Z172" s="33"/>
      <c r="AA172" s="33"/>
      <c r="AB172" s="33"/>
      <c r="AC172" s="33"/>
      <c r="AD172" s="34"/>
      <c r="AE172" s="33"/>
      <c r="AF172" s="32"/>
      <c r="AG172" s="33"/>
      <c r="AH172" s="33"/>
      <c r="AI172" s="33"/>
      <c r="AJ172" s="33"/>
      <c r="AK172" s="34"/>
      <c r="AL172" s="35"/>
      <c r="AM172" s="35"/>
      <c r="AN172" s="35"/>
      <c r="AO172" s="35"/>
      <c r="AP172" s="20"/>
      <c r="AQ172" s="20"/>
      <c r="AR172" s="20"/>
      <c r="AS172" s="35"/>
      <c r="AT172" s="36"/>
      <c r="AU172" s="20"/>
      <c r="AV172" s="20"/>
      <c r="AW172" s="20"/>
      <c r="AX172" s="20"/>
    </row>
    <row r="173" spans="4:50" s="30" customFormat="1" hidden="1" x14ac:dyDescent="0.3">
      <c r="D173" s="31"/>
      <c r="E173" s="3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32"/>
      <c r="U173" s="33"/>
      <c r="V173" s="33"/>
      <c r="W173" s="33"/>
      <c r="X173" s="33"/>
      <c r="Y173" s="32"/>
      <c r="Z173" s="33"/>
      <c r="AA173" s="33"/>
      <c r="AB173" s="33"/>
      <c r="AC173" s="33"/>
      <c r="AD173" s="34"/>
      <c r="AE173" s="33"/>
      <c r="AF173" s="32"/>
      <c r="AG173" s="33"/>
      <c r="AH173" s="33"/>
      <c r="AI173" s="33"/>
      <c r="AJ173" s="33"/>
      <c r="AK173" s="34"/>
      <c r="AL173" s="35"/>
      <c r="AM173" s="35"/>
      <c r="AN173" s="35"/>
      <c r="AO173" s="35"/>
      <c r="AP173" s="20"/>
      <c r="AQ173" s="20"/>
      <c r="AR173" s="20"/>
      <c r="AS173" s="35"/>
      <c r="AT173" s="36"/>
      <c r="AU173" s="20"/>
      <c r="AV173" s="20"/>
      <c r="AW173" s="20"/>
      <c r="AX173" s="20"/>
    </row>
    <row r="174" spans="4:50" s="30" customFormat="1" hidden="1" x14ac:dyDescent="0.3">
      <c r="D174" s="31"/>
      <c r="E174" s="3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32"/>
      <c r="U174" s="33"/>
      <c r="V174" s="33"/>
      <c r="W174" s="33"/>
      <c r="X174" s="33"/>
      <c r="Y174" s="32"/>
      <c r="Z174" s="33"/>
      <c r="AA174" s="33"/>
      <c r="AB174" s="33"/>
      <c r="AC174" s="33"/>
      <c r="AD174" s="34"/>
      <c r="AE174" s="33"/>
      <c r="AF174" s="32"/>
      <c r="AG174" s="33"/>
      <c r="AH174" s="33"/>
      <c r="AI174" s="33"/>
      <c r="AJ174" s="33"/>
      <c r="AK174" s="34"/>
      <c r="AL174" s="35"/>
      <c r="AM174" s="35"/>
      <c r="AN174" s="35"/>
      <c r="AO174" s="35"/>
      <c r="AP174" s="20"/>
      <c r="AQ174" s="20"/>
      <c r="AR174" s="20"/>
      <c r="AS174" s="35"/>
      <c r="AT174" s="36"/>
      <c r="AU174" s="20"/>
      <c r="AV174" s="20"/>
      <c r="AW174" s="20"/>
      <c r="AX174" s="20"/>
    </row>
    <row r="175" spans="4:50" s="30" customFormat="1" hidden="1" x14ac:dyDescent="0.3">
      <c r="D175" s="31"/>
      <c r="E175" s="3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32"/>
      <c r="U175" s="33"/>
      <c r="V175" s="33"/>
      <c r="W175" s="33"/>
      <c r="X175" s="33"/>
      <c r="Y175" s="32"/>
      <c r="Z175" s="33"/>
      <c r="AA175" s="33"/>
      <c r="AB175" s="33"/>
      <c r="AC175" s="33"/>
      <c r="AD175" s="34"/>
      <c r="AE175" s="33"/>
      <c r="AF175" s="32"/>
      <c r="AG175" s="33"/>
      <c r="AH175" s="33"/>
      <c r="AI175" s="33"/>
      <c r="AJ175" s="33"/>
      <c r="AK175" s="34"/>
      <c r="AL175" s="35"/>
      <c r="AM175" s="35"/>
      <c r="AN175" s="35"/>
      <c r="AO175" s="35"/>
      <c r="AP175" s="20"/>
      <c r="AQ175" s="20"/>
      <c r="AR175" s="20"/>
      <c r="AS175" s="35"/>
      <c r="AT175" s="36"/>
      <c r="AU175" s="20"/>
      <c r="AV175" s="20"/>
      <c r="AW175" s="20"/>
      <c r="AX175" s="20"/>
    </row>
    <row r="176" spans="4:50" s="30" customFormat="1" hidden="1" x14ac:dyDescent="0.3">
      <c r="D176" s="31"/>
      <c r="E176" s="3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32"/>
      <c r="U176" s="33"/>
      <c r="V176" s="33"/>
      <c r="W176" s="33"/>
      <c r="X176" s="33"/>
      <c r="Y176" s="32"/>
      <c r="Z176" s="33"/>
      <c r="AA176" s="33"/>
      <c r="AB176" s="33"/>
      <c r="AC176" s="33"/>
      <c r="AD176" s="34"/>
      <c r="AE176" s="33"/>
      <c r="AF176" s="32"/>
      <c r="AG176" s="33"/>
      <c r="AH176" s="33"/>
      <c r="AI176" s="33"/>
      <c r="AJ176" s="33"/>
      <c r="AK176" s="34"/>
      <c r="AL176" s="35"/>
      <c r="AM176" s="35"/>
      <c r="AN176" s="35"/>
      <c r="AO176" s="35"/>
      <c r="AP176" s="20"/>
      <c r="AQ176" s="20"/>
      <c r="AR176" s="20"/>
      <c r="AS176" s="35"/>
      <c r="AT176" s="36"/>
      <c r="AU176" s="20"/>
      <c r="AV176" s="20"/>
      <c r="AW176" s="20"/>
      <c r="AX176" s="20"/>
    </row>
    <row r="177" spans="4:50" s="30" customFormat="1" hidden="1" x14ac:dyDescent="0.3">
      <c r="D177" s="31"/>
      <c r="E177" s="3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32"/>
      <c r="U177" s="33"/>
      <c r="V177" s="33"/>
      <c r="W177" s="33"/>
      <c r="X177" s="33"/>
      <c r="Y177" s="32"/>
      <c r="Z177" s="33"/>
      <c r="AA177" s="33"/>
      <c r="AB177" s="33"/>
      <c r="AC177" s="33"/>
      <c r="AD177" s="34"/>
      <c r="AE177" s="33"/>
      <c r="AF177" s="32"/>
      <c r="AG177" s="33"/>
      <c r="AH177" s="33"/>
      <c r="AI177" s="33"/>
      <c r="AJ177" s="33"/>
      <c r="AK177" s="34"/>
      <c r="AL177" s="35"/>
      <c r="AM177" s="35"/>
      <c r="AN177" s="35"/>
      <c r="AO177" s="35"/>
      <c r="AP177" s="20"/>
      <c r="AQ177" s="20"/>
      <c r="AR177" s="20"/>
      <c r="AS177" s="35"/>
      <c r="AT177" s="36"/>
      <c r="AU177" s="20"/>
      <c r="AV177" s="20"/>
      <c r="AW177" s="20"/>
      <c r="AX177" s="20"/>
    </row>
    <row r="178" spans="4:50" s="30" customFormat="1" hidden="1" x14ac:dyDescent="0.3">
      <c r="D178" s="31"/>
      <c r="E178" s="3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32"/>
      <c r="U178" s="33"/>
      <c r="V178" s="33"/>
      <c r="W178" s="33"/>
      <c r="X178" s="33"/>
      <c r="Y178" s="32"/>
      <c r="Z178" s="33"/>
      <c r="AA178" s="33"/>
      <c r="AB178" s="33"/>
      <c r="AC178" s="33"/>
      <c r="AD178" s="34"/>
      <c r="AE178" s="33"/>
      <c r="AF178" s="32"/>
      <c r="AG178" s="33"/>
      <c r="AH178" s="33"/>
      <c r="AI178" s="33"/>
      <c r="AJ178" s="33"/>
      <c r="AK178" s="34"/>
      <c r="AL178" s="35"/>
      <c r="AM178" s="35"/>
      <c r="AN178" s="35"/>
      <c r="AO178" s="35"/>
      <c r="AP178" s="20"/>
      <c r="AQ178" s="20"/>
      <c r="AR178" s="20"/>
      <c r="AS178" s="35"/>
      <c r="AT178" s="36"/>
      <c r="AU178" s="20"/>
      <c r="AV178" s="20"/>
      <c r="AW178" s="20"/>
      <c r="AX178" s="20"/>
    </row>
    <row r="179" spans="4:50" s="30" customFormat="1" hidden="1" x14ac:dyDescent="0.3">
      <c r="D179" s="31"/>
      <c r="E179" s="3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32"/>
      <c r="U179" s="33"/>
      <c r="V179" s="33"/>
      <c r="W179" s="33"/>
      <c r="X179" s="33"/>
      <c r="Y179" s="32"/>
      <c r="Z179" s="33"/>
      <c r="AA179" s="33"/>
      <c r="AB179" s="33"/>
      <c r="AC179" s="33"/>
      <c r="AD179" s="34"/>
      <c r="AE179" s="33"/>
      <c r="AF179" s="32"/>
      <c r="AG179" s="33"/>
      <c r="AH179" s="33"/>
      <c r="AI179" s="33"/>
      <c r="AJ179" s="33"/>
      <c r="AK179" s="34"/>
      <c r="AL179" s="35"/>
      <c r="AM179" s="35"/>
      <c r="AN179" s="35"/>
      <c r="AO179" s="35"/>
      <c r="AP179" s="20"/>
      <c r="AQ179" s="20"/>
      <c r="AR179" s="20"/>
      <c r="AS179" s="35"/>
      <c r="AT179" s="36"/>
      <c r="AU179" s="20"/>
      <c r="AV179" s="20"/>
      <c r="AW179" s="20"/>
      <c r="AX179" s="20"/>
    </row>
    <row r="180" spans="4:50" s="30" customFormat="1" hidden="1" x14ac:dyDescent="0.3">
      <c r="D180" s="31"/>
      <c r="E180" s="3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32"/>
      <c r="U180" s="33"/>
      <c r="V180" s="33"/>
      <c r="W180" s="33"/>
      <c r="X180" s="33"/>
      <c r="Y180" s="32"/>
      <c r="Z180" s="33"/>
      <c r="AA180" s="33"/>
      <c r="AB180" s="33"/>
      <c r="AC180" s="33"/>
      <c r="AD180" s="34"/>
      <c r="AE180" s="33"/>
      <c r="AF180" s="32"/>
      <c r="AG180" s="33"/>
      <c r="AH180" s="33"/>
      <c r="AI180" s="33"/>
      <c r="AJ180" s="33"/>
      <c r="AK180" s="34"/>
      <c r="AL180" s="35"/>
      <c r="AM180" s="35"/>
      <c r="AN180" s="35"/>
      <c r="AO180" s="35"/>
      <c r="AP180" s="20"/>
      <c r="AQ180" s="20"/>
      <c r="AR180" s="20"/>
      <c r="AS180" s="35"/>
      <c r="AT180" s="36"/>
      <c r="AU180" s="20"/>
      <c r="AV180" s="20"/>
      <c r="AW180" s="20"/>
      <c r="AX180" s="20"/>
    </row>
    <row r="181" spans="4:50" s="30" customFormat="1" hidden="1" x14ac:dyDescent="0.3">
      <c r="D181" s="31"/>
      <c r="E181" s="3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32"/>
      <c r="U181" s="33"/>
      <c r="V181" s="33"/>
      <c r="W181" s="33"/>
      <c r="X181" s="33"/>
      <c r="Y181" s="32"/>
      <c r="Z181" s="33"/>
      <c r="AA181" s="33"/>
      <c r="AB181" s="33"/>
      <c r="AC181" s="33"/>
      <c r="AD181" s="34"/>
      <c r="AE181" s="33"/>
      <c r="AF181" s="32"/>
      <c r="AG181" s="33"/>
      <c r="AH181" s="33"/>
      <c r="AI181" s="33"/>
      <c r="AJ181" s="33"/>
      <c r="AK181" s="34"/>
      <c r="AL181" s="35"/>
      <c r="AM181" s="35"/>
      <c r="AN181" s="35"/>
      <c r="AO181" s="35"/>
      <c r="AP181" s="20"/>
      <c r="AQ181" s="20"/>
      <c r="AR181" s="20"/>
      <c r="AS181" s="35"/>
      <c r="AT181" s="36"/>
      <c r="AU181" s="20"/>
      <c r="AV181" s="20"/>
      <c r="AW181" s="20"/>
      <c r="AX181" s="20"/>
    </row>
    <row r="182" spans="4:50" s="30" customFormat="1" hidden="1" x14ac:dyDescent="0.3">
      <c r="D182" s="31"/>
      <c r="E182" s="3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32"/>
      <c r="U182" s="33"/>
      <c r="V182" s="33"/>
      <c r="W182" s="33"/>
      <c r="X182" s="33"/>
      <c r="Y182" s="32"/>
      <c r="Z182" s="33"/>
      <c r="AA182" s="33"/>
      <c r="AB182" s="33"/>
      <c r="AC182" s="33"/>
      <c r="AD182" s="34"/>
      <c r="AE182" s="33"/>
      <c r="AF182" s="32"/>
      <c r="AG182" s="33"/>
      <c r="AH182" s="33"/>
      <c r="AI182" s="33"/>
      <c r="AJ182" s="33"/>
      <c r="AK182" s="34"/>
      <c r="AL182" s="35"/>
      <c r="AM182" s="35"/>
      <c r="AN182" s="35"/>
      <c r="AO182" s="35"/>
      <c r="AP182" s="20"/>
      <c r="AQ182" s="20"/>
      <c r="AR182" s="20"/>
      <c r="AS182" s="35"/>
      <c r="AT182" s="36"/>
      <c r="AU182" s="20"/>
      <c r="AV182" s="20"/>
      <c r="AW182" s="20"/>
      <c r="AX182" s="20"/>
    </row>
    <row r="183" spans="4:50" s="30" customFormat="1" hidden="1" x14ac:dyDescent="0.3">
      <c r="D183" s="31"/>
      <c r="E183" s="3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32"/>
      <c r="U183" s="33"/>
      <c r="V183" s="33"/>
      <c r="W183" s="33"/>
      <c r="X183" s="33"/>
      <c r="Y183" s="32"/>
      <c r="Z183" s="33"/>
      <c r="AA183" s="33"/>
      <c r="AB183" s="33"/>
      <c r="AC183" s="33"/>
      <c r="AD183" s="34"/>
      <c r="AE183" s="33"/>
      <c r="AF183" s="32"/>
      <c r="AG183" s="33"/>
      <c r="AH183" s="33"/>
      <c r="AI183" s="33"/>
      <c r="AJ183" s="33"/>
      <c r="AK183" s="34"/>
      <c r="AL183" s="35"/>
      <c r="AM183" s="35"/>
      <c r="AN183" s="35"/>
      <c r="AO183" s="35"/>
      <c r="AP183" s="20"/>
      <c r="AQ183" s="20"/>
      <c r="AR183" s="20"/>
      <c r="AS183" s="35"/>
      <c r="AT183" s="36"/>
      <c r="AU183" s="20"/>
      <c r="AV183" s="20"/>
      <c r="AW183" s="20"/>
      <c r="AX183" s="20"/>
    </row>
    <row r="184" spans="4:50" s="30" customFormat="1" hidden="1" x14ac:dyDescent="0.3">
      <c r="D184" s="31"/>
      <c r="E184" s="3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32"/>
      <c r="U184" s="33"/>
      <c r="V184" s="33"/>
      <c r="W184" s="33"/>
      <c r="X184" s="33"/>
      <c r="Y184" s="32"/>
      <c r="Z184" s="33"/>
      <c r="AA184" s="33"/>
      <c r="AB184" s="33"/>
      <c r="AC184" s="33"/>
      <c r="AD184" s="34"/>
      <c r="AE184" s="33"/>
      <c r="AF184" s="32"/>
      <c r="AG184" s="33"/>
      <c r="AH184" s="33"/>
      <c r="AI184" s="33"/>
      <c r="AJ184" s="33"/>
      <c r="AK184" s="34"/>
      <c r="AL184" s="35"/>
      <c r="AM184" s="35"/>
      <c r="AN184" s="35"/>
      <c r="AO184" s="35"/>
      <c r="AP184" s="20"/>
      <c r="AQ184" s="20"/>
      <c r="AR184" s="20"/>
      <c r="AS184" s="35"/>
      <c r="AT184" s="36"/>
      <c r="AU184" s="20"/>
      <c r="AV184" s="20"/>
      <c r="AW184" s="20"/>
      <c r="AX184" s="20"/>
    </row>
    <row r="185" spans="4:50" s="30" customFormat="1" hidden="1" x14ac:dyDescent="0.3">
      <c r="D185" s="31"/>
      <c r="E185" s="3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32"/>
      <c r="U185" s="33"/>
      <c r="V185" s="33"/>
      <c r="W185" s="33"/>
      <c r="X185" s="33"/>
      <c r="Y185" s="32"/>
      <c r="Z185" s="33"/>
      <c r="AA185" s="33"/>
      <c r="AB185" s="33"/>
      <c r="AC185" s="33"/>
      <c r="AD185" s="34"/>
      <c r="AE185" s="33"/>
      <c r="AF185" s="32"/>
      <c r="AG185" s="33"/>
      <c r="AH185" s="33"/>
      <c r="AI185" s="33"/>
      <c r="AJ185" s="33"/>
      <c r="AK185" s="34"/>
      <c r="AL185" s="35"/>
      <c r="AM185" s="35"/>
      <c r="AN185" s="35"/>
      <c r="AO185" s="35"/>
      <c r="AP185" s="20"/>
      <c r="AQ185" s="20"/>
      <c r="AR185" s="20"/>
      <c r="AS185" s="35"/>
      <c r="AT185" s="36"/>
      <c r="AU185" s="20"/>
      <c r="AV185" s="20"/>
      <c r="AW185" s="20"/>
      <c r="AX185" s="20"/>
    </row>
    <row r="186" spans="4:50" s="30" customFormat="1" hidden="1" x14ac:dyDescent="0.3">
      <c r="D186" s="31"/>
      <c r="E186" s="3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32"/>
      <c r="U186" s="33"/>
      <c r="V186" s="33"/>
      <c r="W186" s="33"/>
      <c r="X186" s="33"/>
      <c r="Y186" s="32"/>
      <c r="Z186" s="33"/>
      <c r="AA186" s="33"/>
      <c r="AB186" s="33"/>
      <c r="AC186" s="33"/>
      <c r="AD186" s="34"/>
      <c r="AE186" s="33"/>
      <c r="AF186" s="32"/>
      <c r="AG186" s="33"/>
      <c r="AH186" s="33"/>
      <c r="AI186" s="33"/>
      <c r="AJ186" s="33"/>
      <c r="AK186" s="34"/>
      <c r="AL186" s="35"/>
      <c r="AM186" s="35"/>
      <c r="AN186" s="35"/>
      <c r="AO186" s="35"/>
      <c r="AP186" s="20"/>
      <c r="AQ186" s="20"/>
      <c r="AR186" s="20"/>
      <c r="AS186" s="35"/>
      <c r="AT186" s="36"/>
      <c r="AU186" s="20"/>
      <c r="AV186" s="20"/>
      <c r="AW186" s="20"/>
      <c r="AX186" s="20"/>
    </row>
    <row r="187" spans="4:50" s="30" customFormat="1" hidden="1" x14ac:dyDescent="0.3">
      <c r="D187" s="31"/>
      <c r="E187" s="3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32"/>
      <c r="U187" s="33"/>
      <c r="V187" s="33"/>
      <c r="W187" s="33"/>
      <c r="X187" s="33"/>
      <c r="Y187" s="32"/>
      <c r="Z187" s="33"/>
      <c r="AA187" s="33"/>
      <c r="AB187" s="33"/>
      <c r="AC187" s="33"/>
      <c r="AD187" s="34"/>
      <c r="AE187" s="33"/>
      <c r="AF187" s="32"/>
      <c r="AG187" s="33"/>
      <c r="AH187" s="33"/>
      <c r="AI187" s="33"/>
      <c r="AJ187" s="33"/>
      <c r="AK187" s="34"/>
      <c r="AL187" s="35"/>
      <c r="AM187" s="35"/>
      <c r="AN187" s="35"/>
      <c r="AO187" s="35"/>
      <c r="AP187" s="20"/>
      <c r="AQ187" s="20"/>
      <c r="AR187" s="20"/>
      <c r="AS187" s="35"/>
      <c r="AT187" s="36"/>
      <c r="AU187" s="20"/>
      <c r="AV187" s="20"/>
      <c r="AW187" s="20"/>
      <c r="AX187" s="20"/>
    </row>
    <row r="188" spans="4:50" s="30" customFormat="1" hidden="1" x14ac:dyDescent="0.3">
      <c r="D188" s="31"/>
      <c r="E188" s="3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32"/>
      <c r="U188" s="33"/>
      <c r="V188" s="33"/>
      <c r="W188" s="33"/>
      <c r="X188" s="33"/>
      <c r="Y188" s="32"/>
      <c r="Z188" s="33"/>
      <c r="AA188" s="33"/>
      <c r="AB188" s="33"/>
      <c r="AC188" s="33"/>
      <c r="AD188" s="34"/>
      <c r="AE188" s="33"/>
      <c r="AF188" s="32"/>
      <c r="AG188" s="33"/>
      <c r="AH188" s="33"/>
      <c r="AI188" s="33"/>
      <c r="AJ188" s="33"/>
      <c r="AK188" s="34"/>
      <c r="AL188" s="35"/>
      <c r="AM188" s="35"/>
      <c r="AN188" s="35"/>
      <c r="AO188" s="35"/>
      <c r="AP188" s="20"/>
      <c r="AQ188" s="20"/>
      <c r="AR188" s="20"/>
      <c r="AS188" s="35"/>
      <c r="AT188" s="36"/>
      <c r="AU188" s="20"/>
      <c r="AV188" s="20"/>
      <c r="AW188" s="20"/>
      <c r="AX188" s="20"/>
    </row>
    <row r="189" spans="4:50" s="30" customFormat="1" hidden="1" x14ac:dyDescent="0.3">
      <c r="D189" s="31"/>
      <c r="E189" s="3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32"/>
      <c r="U189" s="33"/>
      <c r="V189" s="33"/>
      <c r="W189" s="33"/>
      <c r="X189" s="33"/>
      <c r="Y189" s="32"/>
      <c r="Z189" s="33"/>
      <c r="AA189" s="33"/>
      <c r="AB189" s="33"/>
      <c r="AC189" s="33"/>
      <c r="AD189" s="34"/>
      <c r="AE189" s="33"/>
      <c r="AF189" s="32"/>
      <c r="AG189" s="33"/>
      <c r="AH189" s="33"/>
      <c r="AI189" s="33"/>
      <c r="AJ189" s="33"/>
      <c r="AK189" s="34"/>
      <c r="AL189" s="35"/>
      <c r="AM189" s="35"/>
      <c r="AN189" s="35"/>
      <c r="AO189" s="35"/>
      <c r="AP189" s="20"/>
      <c r="AQ189" s="20"/>
      <c r="AR189" s="20"/>
      <c r="AS189" s="35"/>
      <c r="AT189" s="36"/>
      <c r="AU189" s="20"/>
      <c r="AV189" s="20"/>
      <c r="AW189" s="20"/>
      <c r="AX189" s="20"/>
    </row>
    <row r="190" spans="4:50" s="30" customFormat="1" hidden="1" x14ac:dyDescent="0.3">
      <c r="D190" s="31"/>
      <c r="E190" s="3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32"/>
      <c r="U190" s="33"/>
      <c r="V190" s="33"/>
      <c r="W190" s="33"/>
      <c r="X190" s="33"/>
      <c r="Y190" s="32"/>
      <c r="Z190" s="33"/>
      <c r="AA190" s="33"/>
      <c r="AB190" s="33"/>
      <c r="AC190" s="33"/>
      <c r="AD190" s="34"/>
      <c r="AE190" s="33"/>
      <c r="AF190" s="32"/>
      <c r="AG190" s="33"/>
      <c r="AH190" s="33"/>
      <c r="AI190" s="33"/>
      <c r="AJ190" s="33"/>
      <c r="AK190" s="34"/>
      <c r="AL190" s="35"/>
      <c r="AM190" s="35"/>
      <c r="AN190" s="35"/>
      <c r="AO190" s="35"/>
      <c r="AP190" s="20"/>
      <c r="AQ190" s="20"/>
      <c r="AR190" s="20"/>
      <c r="AS190" s="35"/>
      <c r="AT190" s="36"/>
      <c r="AU190" s="20"/>
      <c r="AV190" s="20"/>
      <c r="AW190" s="20"/>
      <c r="AX190" s="20"/>
    </row>
    <row r="191" spans="4:50" s="30" customFormat="1" hidden="1" x14ac:dyDescent="0.3">
      <c r="D191" s="31"/>
      <c r="E191" s="3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32"/>
      <c r="U191" s="33"/>
      <c r="V191" s="33"/>
      <c r="W191" s="33"/>
      <c r="X191" s="33"/>
      <c r="Y191" s="32"/>
      <c r="Z191" s="33"/>
      <c r="AA191" s="33"/>
      <c r="AB191" s="33"/>
      <c r="AC191" s="33"/>
      <c r="AD191" s="34"/>
      <c r="AE191" s="33"/>
      <c r="AF191" s="32"/>
      <c r="AG191" s="33"/>
      <c r="AH191" s="33"/>
      <c r="AI191" s="33"/>
      <c r="AJ191" s="33"/>
      <c r="AK191" s="34"/>
      <c r="AL191" s="35"/>
      <c r="AM191" s="35"/>
      <c r="AN191" s="35"/>
      <c r="AO191" s="35"/>
      <c r="AP191" s="20"/>
      <c r="AQ191" s="20"/>
      <c r="AR191" s="20"/>
      <c r="AS191" s="35"/>
      <c r="AT191" s="36"/>
      <c r="AU191" s="20"/>
      <c r="AV191" s="20"/>
      <c r="AW191" s="20"/>
      <c r="AX191" s="20"/>
    </row>
    <row r="192" spans="4:50" s="30" customFormat="1" hidden="1" x14ac:dyDescent="0.3">
      <c r="D192" s="31"/>
      <c r="E192" s="3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32"/>
      <c r="U192" s="33"/>
      <c r="V192" s="33"/>
      <c r="W192" s="33"/>
      <c r="X192" s="33"/>
      <c r="Y192" s="32"/>
      <c r="Z192" s="33"/>
      <c r="AA192" s="33"/>
      <c r="AB192" s="33"/>
      <c r="AC192" s="33"/>
      <c r="AD192" s="34"/>
      <c r="AE192" s="33"/>
      <c r="AF192" s="32"/>
      <c r="AG192" s="33"/>
      <c r="AH192" s="33"/>
      <c r="AI192" s="33"/>
      <c r="AJ192" s="33"/>
      <c r="AK192" s="34"/>
      <c r="AL192" s="35"/>
      <c r="AM192" s="35"/>
      <c r="AN192" s="35"/>
      <c r="AO192" s="35"/>
      <c r="AP192" s="20"/>
      <c r="AQ192" s="20"/>
      <c r="AR192" s="20"/>
      <c r="AS192" s="35"/>
      <c r="AT192" s="36"/>
      <c r="AU192" s="20"/>
      <c r="AV192" s="20"/>
      <c r="AW192" s="20"/>
      <c r="AX192" s="20"/>
    </row>
    <row r="193" spans="4:50" s="30" customFormat="1" hidden="1" x14ac:dyDescent="0.3">
      <c r="D193" s="31"/>
      <c r="E193" s="3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32"/>
      <c r="U193" s="33"/>
      <c r="V193" s="33"/>
      <c r="W193" s="33"/>
      <c r="X193" s="33"/>
      <c r="Y193" s="32"/>
      <c r="Z193" s="33"/>
      <c r="AA193" s="33"/>
      <c r="AB193" s="33"/>
      <c r="AC193" s="33"/>
      <c r="AD193" s="34"/>
      <c r="AE193" s="33"/>
      <c r="AF193" s="32"/>
      <c r="AG193" s="33"/>
      <c r="AH193" s="33"/>
      <c r="AI193" s="33"/>
      <c r="AJ193" s="33"/>
      <c r="AK193" s="34"/>
      <c r="AL193" s="35"/>
      <c r="AM193" s="35"/>
      <c r="AN193" s="35"/>
      <c r="AO193" s="35"/>
      <c r="AP193" s="20"/>
      <c r="AQ193" s="20"/>
      <c r="AR193" s="20"/>
      <c r="AS193" s="35"/>
      <c r="AT193" s="36"/>
      <c r="AU193" s="20"/>
      <c r="AV193" s="20"/>
      <c r="AW193" s="20"/>
      <c r="AX193" s="20"/>
    </row>
    <row r="194" spans="4:50" s="30" customFormat="1" hidden="1" x14ac:dyDescent="0.3">
      <c r="D194" s="31"/>
      <c r="E194" s="3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32"/>
      <c r="U194" s="33"/>
      <c r="V194" s="33"/>
      <c r="W194" s="33"/>
      <c r="X194" s="33"/>
      <c r="Y194" s="32"/>
      <c r="Z194" s="33"/>
      <c r="AA194" s="33"/>
      <c r="AB194" s="33"/>
      <c r="AC194" s="33"/>
      <c r="AD194" s="34"/>
      <c r="AE194" s="33"/>
      <c r="AF194" s="32"/>
      <c r="AG194" s="33"/>
      <c r="AH194" s="33"/>
      <c r="AI194" s="33"/>
      <c r="AJ194" s="33"/>
      <c r="AK194" s="34"/>
      <c r="AL194" s="35"/>
      <c r="AM194" s="35"/>
      <c r="AN194" s="35"/>
      <c r="AO194" s="35"/>
      <c r="AP194" s="20"/>
      <c r="AQ194" s="20"/>
      <c r="AR194" s="20"/>
      <c r="AS194" s="35"/>
      <c r="AT194" s="36"/>
      <c r="AU194" s="20"/>
      <c r="AV194" s="20"/>
      <c r="AW194" s="20"/>
      <c r="AX194" s="20"/>
    </row>
    <row r="195" spans="4:50" s="30" customFormat="1" hidden="1" x14ac:dyDescent="0.3">
      <c r="D195" s="31"/>
      <c r="E195" s="3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32"/>
      <c r="U195" s="33"/>
      <c r="V195" s="33"/>
      <c r="W195" s="33"/>
      <c r="X195" s="33"/>
      <c r="Y195" s="32"/>
      <c r="Z195" s="33"/>
      <c r="AA195" s="33"/>
      <c r="AB195" s="33"/>
      <c r="AC195" s="33"/>
      <c r="AD195" s="34"/>
      <c r="AE195" s="33"/>
      <c r="AF195" s="32"/>
      <c r="AG195" s="33"/>
      <c r="AH195" s="33"/>
      <c r="AI195" s="33"/>
      <c r="AJ195" s="33"/>
      <c r="AK195" s="34"/>
      <c r="AL195" s="35"/>
      <c r="AM195" s="35"/>
      <c r="AN195" s="35"/>
      <c r="AO195" s="35"/>
      <c r="AP195" s="20"/>
      <c r="AQ195" s="20"/>
      <c r="AR195" s="20"/>
      <c r="AS195" s="35"/>
      <c r="AT195" s="36"/>
      <c r="AU195" s="20"/>
      <c r="AV195" s="20"/>
      <c r="AW195" s="20"/>
      <c r="AX195" s="20"/>
    </row>
    <row r="196" spans="4:50" s="30" customFormat="1" hidden="1" x14ac:dyDescent="0.3">
      <c r="D196" s="31"/>
      <c r="E196" s="3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32"/>
      <c r="U196" s="33"/>
      <c r="V196" s="33"/>
      <c r="W196" s="33"/>
      <c r="X196" s="33"/>
      <c r="Y196" s="32"/>
      <c r="Z196" s="33"/>
      <c r="AA196" s="33"/>
      <c r="AB196" s="33"/>
      <c r="AC196" s="33"/>
      <c r="AD196" s="34"/>
      <c r="AE196" s="33"/>
      <c r="AF196" s="32"/>
      <c r="AG196" s="33"/>
      <c r="AH196" s="33"/>
      <c r="AI196" s="33"/>
      <c r="AJ196" s="33"/>
      <c r="AK196" s="34"/>
      <c r="AL196" s="35"/>
      <c r="AM196" s="35"/>
      <c r="AN196" s="35"/>
      <c r="AO196" s="35"/>
      <c r="AP196" s="20"/>
      <c r="AQ196" s="20"/>
      <c r="AR196" s="20"/>
      <c r="AS196" s="35"/>
      <c r="AT196" s="36"/>
      <c r="AU196" s="20"/>
      <c r="AV196" s="20"/>
      <c r="AW196" s="20"/>
      <c r="AX196" s="20"/>
    </row>
    <row r="197" spans="4:50" s="30" customFormat="1" hidden="1" x14ac:dyDescent="0.3">
      <c r="D197" s="31"/>
      <c r="E197" s="3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32"/>
      <c r="U197" s="33"/>
      <c r="V197" s="33"/>
      <c r="W197" s="33"/>
      <c r="X197" s="33"/>
      <c r="Y197" s="32"/>
      <c r="Z197" s="33"/>
      <c r="AA197" s="33"/>
      <c r="AB197" s="33"/>
      <c r="AC197" s="33"/>
      <c r="AD197" s="34"/>
      <c r="AE197" s="33"/>
      <c r="AF197" s="32"/>
      <c r="AG197" s="33"/>
      <c r="AH197" s="33"/>
      <c r="AI197" s="33"/>
      <c r="AJ197" s="33"/>
      <c r="AK197" s="34"/>
      <c r="AL197" s="35"/>
      <c r="AM197" s="35"/>
      <c r="AN197" s="35"/>
      <c r="AO197" s="35"/>
      <c r="AP197" s="20"/>
      <c r="AQ197" s="20"/>
      <c r="AR197" s="20"/>
      <c r="AS197" s="35"/>
      <c r="AT197" s="36"/>
      <c r="AU197" s="20"/>
      <c r="AV197" s="20"/>
      <c r="AW197" s="20"/>
      <c r="AX197" s="20"/>
    </row>
    <row r="198" spans="4:50" s="30" customFormat="1" hidden="1" x14ac:dyDescent="0.3">
      <c r="D198" s="31"/>
      <c r="E198" s="3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32"/>
      <c r="U198" s="33"/>
      <c r="V198" s="33"/>
      <c r="W198" s="33"/>
      <c r="X198" s="33"/>
      <c r="Y198" s="32"/>
      <c r="Z198" s="33"/>
      <c r="AA198" s="33"/>
      <c r="AB198" s="33"/>
      <c r="AC198" s="33"/>
      <c r="AD198" s="34"/>
      <c r="AE198" s="33"/>
      <c r="AF198" s="32"/>
      <c r="AG198" s="33"/>
      <c r="AH198" s="33"/>
      <c r="AI198" s="33"/>
      <c r="AJ198" s="33"/>
      <c r="AK198" s="34"/>
      <c r="AL198" s="35"/>
      <c r="AM198" s="35"/>
      <c r="AN198" s="35"/>
      <c r="AO198" s="35"/>
      <c r="AP198" s="20"/>
      <c r="AQ198" s="20"/>
      <c r="AR198" s="20"/>
      <c r="AS198" s="35"/>
      <c r="AT198" s="36"/>
      <c r="AU198" s="20"/>
      <c r="AV198" s="20"/>
      <c r="AW198" s="20"/>
      <c r="AX198" s="20"/>
    </row>
    <row r="199" spans="4:50" s="30" customFormat="1" hidden="1" x14ac:dyDescent="0.3">
      <c r="D199" s="31"/>
      <c r="E199" s="3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32"/>
      <c r="U199" s="33"/>
      <c r="V199" s="33"/>
      <c r="W199" s="33"/>
      <c r="X199" s="33"/>
      <c r="Y199" s="32"/>
      <c r="Z199" s="33"/>
      <c r="AA199" s="33"/>
      <c r="AB199" s="33"/>
      <c r="AC199" s="33"/>
      <c r="AD199" s="34"/>
      <c r="AE199" s="33"/>
      <c r="AF199" s="32"/>
      <c r="AG199" s="33"/>
      <c r="AH199" s="33"/>
      <c r="AI199" s="33"/>
      <c r="AJ199" s="33"/>
      <c r="AK199" s="34"/>
      <c r="AL199" s="35"/>
      <c r="AM199" s="35"/>
      <c r="AN199" s="35"/>
      <c r="AO199" s="35"/>
      <c r="AP199" s="20"/>
      <c r="AQ199" s="20"/>
      <c r="AR199" s="20"/>
      <c r="AS199" s="35"/>
      <c r="AT199" s="36"/>
      <c r="AU199" s="20"/>
      <c r="AV199" s="20"/>
      <c r="AW199" s="20"/>
      <c r="AX199" s="20"/>
    </row>
    <row r="200" spans="4:50" s="30" customFormat="1" hidden="1" x14ac:dyDescent="0.3">
      <c r="D200" s="31"/>
      <c r="E200" s="3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32"/>
      <c r="U200" s="33"/>
      <c r="V200" s="33"/>
      <c r="W200" s="33"/>
      <c r="X200" s="33"/>
      <c r="Y200" s="32"/>
      <c r="Z200" s="33"/>
      <c r="AA200" s="33"/>
      <c r="AB200" s="33"/>
      <c r="AC200" s="33"/>
      <c r="AD200" s="34"/>
      <c r="AE200" s="33"/>
      <c r="AF200" s="32"/>
      <c r="AG200" s="33"/>
      <c r="AH200" s="33"/>
      <c r="AI200" s="33"/>
      <c r="AJ200" s="33"/>
      <c r="AK200" s="34"/>
      <c r="AL200" s="35"/>
      <c r="AM200" s="35"/>
      <c r="AN200" s="35"/>
      <c r="AO200" s="35"/>
      <c r="AP200" s="20"/>
      <c r="AQ200" s="20"/>
      <c r="AR200" s="20"/>
      <c r="AS200" s="35"/>
      <c r="AT200" s="36"/>
      <c r="AU200" s="20"/>
      <c r="AV200" s="20"/>
      <c r="AW200" s="20"/>
      <c r="AX200" s="20"/>
    </row>
    <row r="201" spans="4:50" s="30" customFormat="1" hidden="1" x14ac:dyDescent="0.3">
      <c r="D201" s="31"/>
      <c r="E201" s="3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32"/>
      <c r="U201" s="33"/>
      <c r="V201" s="33"/>
      <c r="W201" s="33"/>
      <c r="X201" s="33"/>
      <c r="Y201" s="32"/>
      <c r="Z201" s="33"/>
      <c r="AA201" s="33"/>
      <c r="AB201" s="33"/>
      <c r="AC201" s="33"/>
      <c r="AD201" s="34"/>
      <c r="AE201" s="33"/>
      <c r="AF201" s="32"/>
      <c r="AG201" s="33"/>
      <c r="AH201" s="33"/>
      <c r="AI201" s="33"/>
      <c r="AJ201" s="33"/>
      <c r="AK201" s="34"/>
      <c r="AL201" s="35"/>
      <c r="AM201" s="35"/>
      <c r="AN201" s="35"/>
      <c r="AO201" s="35"/>
      <c r="AP201" s="20"/>
      <c r="AQ201" s="20"/>
      <c r="AR201" s="20"/>
      <c r="AS201" s="35"/>
      <c r="AT201" s="36"/>
      <c r="AU201" s="20"/>
      <c r="AV201" s="20"/>
      <c r="AW201" s="20"/>
      <c r="AX201" s="20"/>
    </row>
    <row r="202" spans="4:50" s="30" customFormat="1" hidden="1" x14ac:dyDescent="0.3">
      <c r="D202" s="31"/>
      <c r="E202" s="3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32"/>
      <c r="U202" s="33"/>
      <c r="V202" s="33"/>
      <c r="W202" s="33"/>
      <c r="X202" s="33"/>
      <c r="Y202" s="32"/>
      <c r="Z202" s="33"/>
      <c r="AA202" s="33"/>
      <c r="AB202" s="33"/>
      <c r="AC202" s="33"/>
      <c r="AD202" s="34"/>
      <c r="AE202" s="33"/>
      <c r="AF202" s="32"/>
      <c r="AG202" s="33"/>
      <c r="AH202" s="33"/>
      <c r="AI202" s="33"/>
      <c r="AJ202" s="33"/>
      <c r="AK202" s="34"/>
      <c r="AL202" s="35"/>
      <c r="AM202" s="35"/>
      <c r="AN202" s="35"/>
      <c r="AO202" s="35"/>
      <c r="AP202" s="20"/>
      <c r="AQ202" s="20"/>
      <c r="AR202" s="20"/>
      <c r="AS202" s="35"/>
      <c r="AT202" s="36"/>
      <c r="AU202" s="20"/>
      <c r="AV202" s="20"/>
      <c r="AW202" s="20"/>
      <c r="AX202" s="20"/>
    </row>
    <row r="203" spans="4:50" s="30" customFormat="1" hidden="1" x14ac:dyDescent="0.3">
      <c r="D203" s="31"/>
      <c r="E203" s="3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32"/>
      <c r="U203" s="33"/>
      <c r="V203" s="33"/>
      <c r="W203" s="33"/>
      <c r="X203" s="33"/>
      <c r="Y203" s="32"/>
      <c r="Z203" s="33"/>
      <c r="AA203" s="33"/>
      <c r="AB203" s="33"/>
      <c r="AC203" s="33"/>
      <c r="AD203" s="34"/>
      <c r="AE203" s="33"/>
      <c r="AF203" s="32"/>
      <c r="AG203" s="33"/>
      <c r="AH203" s="33"/>
      <c r="AI203" s="33"/>
      <c r="AJ203" s="33"/>
      <c r="AK203" s="34"/>
      <c r="AL203" s="35"/>
      <c r="AM203" s="35"/>
      <c r="AN203" s="35"/>
      <c r="AO203" s="35"/>
      <c r="AP203" s="20"/>
      <c r="AQ203" s="20"/>
      <c r="AR203" s="20"/>
      <c r="AS203" s="35"/>
      <c r="AT203" s="36"/>
      <c r="AU203" s="20"/>
      <c r="AV203" s="20"/>
      <c r="AW203" s="20"/>
      <c r="AX203" s="20"/>
    </row>
    <row r="204" spans="4:50" s="30" customFormat="1" hidden="1" x14ac:dyDescent="0.3">
      <c r="D204" s="31"/>
      <c r="E204" s="3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32"/>
      <c r="U204" s="33"/>
      <c r="V204" s="33"/>
      <c r="W204" s="33"/>
      <c r="X204" s="33"/>
      <c r="Y204" s="32"/>
      <c r="Z204" s="33"/>
      <c r="AA204" s="33"/>
      <c r="AB204" s="33"/>
      <c r="AC204" s="33"/>
      <c r="AD204" s="34"/>
      <c r="AE204" s="33"/>
      <c r="AF204" s="32"/>
      <c r="AG204" s="33"/>
      <c r="AH204" s="33"/>
      <c r="AI204" s="33"/>
      <c r="AJ204" s="33"/>
      <c r="AK204" s="34"/>
      <c r="AL204" s="35"/>
      <c r="AM204" s="35"/>
      <c r="AN204" s="35"/>
      <c r="AO204" s="35"/>
      <c r="AP204" s="20"/>
      <c r="AQ204" s="20"/>
      <c r="AR204" s="20"/>
      <c r="AS204" s="35"/>
      <c r="AT204" s="36"/>
      <c r="AU204" s="20"/>
      <c r="AV204" s="20"/>
      <c r="AW204" s="20"/>
      <c r="AX204" s="20"/>
    </row>
    <row r="205" spans="4:50" s="30" customFormat="1" hidden="1" x14ac:dyDescent="0.3">
      <c r="D205" s="31"/>
      <c r="E205" s="3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32"/>
      <c r="U205" s="33"/>
      <c r="V205" s="33"/>
      <c r="W205" s="33"/>
      <c r="X205" s="33"/>
      <c r="Y205" s="32"/>
      <c r="Z205" s="33"/>
      <c r="AA205" s="33"/>
      <c r="AB205" s="33"/>
      <c r="AC205" s="33"/>
      <c r="AD205" s="34"/>
      <c r="AE205" s="33"/>
      <c r="AF205" s="32"/>
      <c r="AG205" s="33"/>
      <c r="AH205" s="33"/>
      <c r="AI205" s="33"/>
      <c r="AJ205" s="33"/>
      <c r="AK205" s="34"/>
      <c r="AL205" s="35"/>
      <c r="AM205" s="35"/>
      <c r="AN205" s="35"/>
      <c r="AO205" s="35"/>
      <c r="AP205" s="20"/>
      <c r="AQ205" s="20"/>
      <c r="AR205" s="20"/>
      <c r="AS205" s="35"/>
      <c r="AT205" s="36"/>
      <c r="AU205" s="20"/>
      <c r="AV205" s="20"/>
      <c r="AW205" s="20"/>
      <c r="AX205" s="20"/>
    </row>
    <row r="206" spans="4:50" s="30" customFormat="1" hidden="1" x14ac:dyDescent="0.3">
      <c r="D206" s="31"/>
      <c r="E206" s="3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32"/>
      <c r="U206" s="33"/>
      <c r="V206" s="33"/>
      <c r="W206" s="33"/>
      <c r="X206" s="33"/>
      <c r="Y206" s="32"/>
      <c r="Z206" s="33"/>
      <c r="AA206" s="33"/>
      <c r="AB206" s="33"/>
      <c r="AC206" s="33"/>
      <c r="AD206" s="34"/>
      <c r="AE206" s="33"/>
      <c r="AF206" s="32"/>
      <c r="AG206" s="33"/>
      <c r="AH206" s="33"/>
      <c r="AI206" s="33"/>
      <c r="AJ206" s="33"/>
      <c r="AK206" s="34"/>
      <c r="AL206" s="35"/>
      <c r="AM206" s="35"/>
      <c r="AN206" s="35"/>
      <c r="AO206" s="35"/>
      <c r="AP206" s="20"/>
      <c r="AQ206" s="20"/>
      <c r="AR206" s="20"/>
      <c r="AS206" s="35"/>
      <c r="AT206" s="36"/>
      <c r="AU206" s="20"/>
      <c r="AV206" s="20"/>
      <c r="AW206" s="20"/>
      <c r="AX206" s="20"/>
    </row>
    <row r="207" spans="4:50" s="30" customFormat="1" hidden="1" x14ac:dyDescent="0.3">
      <c r="D207" s="31"/>
      <c r="E207" s="3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32"/>
      <c r="U207" s="33"/>
      <c r="V207" s="33"/>
      <c r="W207" s="33"/>
      <c r="X207" s="33"/>
      <c r="Y207" s="32"/>
      <c r="Z207" s="33"/>
      <c r="AA207" s="33"/>
      <c r="AB207" s="33"/>
      <c r="AC207" s="33"/>
      <c r="AD207" s="34"/>
      <c r="AE207" s="33"/>
      <c r="AF207" s="32"/>
      <c r="AG207" s="33"/>
      <c r="AH207" s="33"/>
      <c r="AI207" s="33"/>
      <c r="AJ207" s="33"/>
      <c r="AK207" s="34"/>
      <c r="AL207" s="35"/>
      <c r="AM207" s="35"/>
      <c r="AN207" s="35"/>
      <c r="AO207" s="35"/>
      <c r="AP207" s="20"/>
      <c r="AQ207" s="20"/>
      <c r="AR207" s="20"/>
      <c r="AS207" s="35"/>
      <c r="AT207" s="36"/>
      <c r="AU207" s="20"/>
      <c r="AV207" s="20"/>
      <c r="AW207" s="20"/>
      <c r="AX207" s="20"/>
    </row>
    <row r="208" spans="4:50" s="30" customFormat="1" hidden="1" x14ac:dyDescent="0.3">
      <c r="D208" s="31"/>
      <c r="E208" s="3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32"/>
      <c r="U208" s="33"/>
      <c r="V208" s="33"/>
      <c r="W208" s="33"/>
      <c r="X208" s="33"/>
      <c r="Y208" s="32"/>
      <c r="Z208" s="33"/>
      <c r="AA208" s="33"/>
      <c r="AB208" s="33"/>
      <c r="AC208" s="33"/>
      <c r="AD208" s="34"/>
      <c r="AE208" s="33"/>
      <c r="AF208" s="32"/>
      <c r="AG208" s="33"/>
      <c r="AH208" s="33"/>
      <c r="AI208" s="33"/>
      <c r="AJ208" s="33"/>
      <c r="AK208" s="34"/>
      <c r="AL208" s="35"/>
      <c r="AM208" s="35"/>
      <c r="AN208" s="35"/>
      <c r="AO208" s="35"/>
      <c r="AP208" s="20"/>
      <c r="AQ208" s="20"/>
      <c r="AR208" s="20"/>
      <c r="AS208" s="35"/>
      <c r="AT208" s="36"/>
      <c r="AU208" s="20"/>
      <c r="AV208" s="20"/>
      <c r="AW208" s="20"/>
      <c r="AX208" s="20"/>
    </row>
    <row r="209" spans="4:50" s="30" customFormat="1" hidden="1" x14ac:dyDescent="0.3">
      <c r="D209" s="31"/>
      <c r="E209" s="3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32"/>
      <c r="U209" s="33"/>
      <c r="V209" s="33"/>
      <c r="W209" s="33"/>
      <c r="X209" s="33"/>
      <c r="Y209" s="32"/>
      <c r="Z209" s="33"/>
      <c r="AA209" s="33"/>
      <c r="AB209" s="33"/>
      <c r="AC209" s="33"/>
      <c r="AD209" s="34"/>
      <c r="AE209" s="33"/>
      <c r="AF209" s="32"/>
      <c r="AG209" s="33"/>
      <c r="AH209" s="33"/>
      <c r="AI209" s="33"/>
      <c r="AJ209" s="33"/>
      <c r="AK209" s="34"/>
      <c r="AL209" s="35"/>
      <c r="AM209" s="35"/>
      <c r="AN209" s="35"/>
      <c r="AO209" s="35"/>
      <c r="AP209" s="20"/>
      <c r="AQ209" s="20"/>
      <c r="AR209" s="20"/>
      <c r="AS209" s="35"/>
      <c r="AT209" s="36"/>
      <c r="AU209" s="20"/>
      <c r="AV209" s="20"/>
      <c r="AW209" s="20"/>
      <c r="AX209" s="20"/>
    </row>
    <row r="210" spans="4:50" s="30" customFormat="1" hidden="1" x14ac:dyDescent="0.3">
      <c r="D210" s="31"/>
      <c r="E210" s="3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32"/>
      <c r="U210" s="33"/>
      <c r="V210" s="33"/>
      <c r="W210" s="33"/>
      <c r="X210" s="33"/>
      <c r="Y210" s="32"/>
      <c r="Z210" s="33"/>
      <c r="AA210" s="33"/>
      <c r="AB210" s="33"/>
      <c r="AC210" s="33"/>
      <c r="AD210" s="34"/>
      <c r="AE210" s="33"/>
      <c r="AF210" s="32"/>
      <c r="AG210" s="33"/>
      <c r="AH210" s="33"/>
      <c r="AI210" s="33"/>
      <c r="AJ210" s="33"/>
      <c r="AK210" s="34"/>
      <c r="AL210" s="35"/>
      <c r="AM210" s="35"/>
      <c r="AN210" s="35"/>
      <c r="AO210" s="35"/>
      <c r="AP210" s="20"/>
      <c r="AQ210" s="20"/>
      <c r="AR210" s="20"/>
      <c r="AS210" s="35"/>
      <c r="AT210" s="36"/>
      <c r="AU210" s="20"/>
      <c r="AV210" s="20"/>
      <c r="AW210" s="20"/>
      <c r="AX210" s="20"/>
    </row>
    <row r="211" spans="4:50" s="30" customFormat="1" hidden="1" x14ac:dyDescent="0.3">
      <c r="D211" s="31"/>
      <c r="E211" s="3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32"/>
      <c r="U211" s="33"/>
      <c r="V211" s="33"/>
      <c r="W211" s="33"/>
      <c r="X211" s="33"/>
      <c r="Y211" s="32"/>
      <c r="Z211" s="33"/>
      <c r="AA211" s="33"/>
      <c r="AB211" s="33"/>
      <c r="AC211" s="33"/>
      <c r="AD211" s="34"/>
      <c r="AE211" s="33"/>
      <c r="AF211" s="32"/>
      <c r="AG211" s="33"/>
      <c r="AH211" s="33"/>
      <c r="AI211" s="33"/>
      <c r="AJ211" s="33"/>
      <c r="AK211" s="34"/>
      <c r="AL211" s="35"/>
      <c r="AM211" s="35"/>
      <c r="AN211" s="35"/>
      <c r="AO211" s="35"/>
      <c r="AP211" s="20"/>
      <c r="AQ211" s="20"/>
      <c r="AR211" s="20"/>
      <c r="AS211" s="35"/>
      <c r="AT211" s="36"/>
      <c r="AU211" s="20"/>
      <c r="AV211" s="20"/>
      <c r="AW211" s="20"/>
      <c r="AX211" s="20"/>
    </row>
    <row r="212" spans="4:50" s="30" customFormat="1" hidden="1" x14ac:dyDescent="0.3">
      <c r="D212" s="31"/>
      <c r="E212" s="3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32"/>
      <c r="U212" s="33"/>
      <c r="V212" s="33"/>
      <c r="W212" s="33"/>
      <c r="X212" s="33"/>
      <c r="Y212" s="32"/>
      <c r="Z212" s="33"/>
      <c r="AA212" s="33"/>
      <c r="AB212" s="33"/>
      <c r="AC212" s="33"/>
      <c r="AD212" s="34"/>
      <c r="AE212" s="33"/>
      <c r="AF212" s="32"/>
      <c r="AG212" s="33"/>
      <c r="AH212" s="33"/>
      <c r="AI212" s="33"/>
      <c r="AJ212" s="33"/>
      <c r="AK212" s="34"/>
      <c r="AL212" s="35"/>
      <c r="AM212" s="35"/>
      <c r="AN212" s="35"/>
      <c r="AO212" s="35"/>
      <c r="AP212" s="20"/>
      <c r="AQ212" s="20"/>
      <c r="AR212" s="20"/>
      <c r="AS212" s="35"/>
      <c r="AT212" s="36"/>
      <c r="AU212" s="20"/>
      <c r="AV212" s="20"/>
      <c r="AW212" s="20"/>
      <c r="AX212" s="20"/>
    </row>
    <row r="213" spans="4:50" s="30" customFormat="1" hidden="1" x14ac:dyDescent="0.3">
      <c r="D213" s="31"/>
      <c r="E213" s="3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32"/>
      <c r="U213" s="33"/>
      <c r="V213" s="33"/>
      <c r="W213" s="33"/>
      <c r="X213" s="33"/>
      <c r="Y213" s="32"/>
      <c r="Z213" s="33"/>
      <c r="AA213" s="33"/>
      <c r="AB213" s="33"/>
      <c r="AC213" s="33"/>
      <c r="AD213" s="34"/>
      <c r="AE213" s="33"/>
      <c r="AF213" s="32"/>
      <c r="AG213" s="33"/>
      <c r="AH213" s="33"/>
      <c r="AI213" s="33"/>
      <c r="AJ213" s="33"/>
      <c r="AK213" s="34"/>
      <c r="AL213" s="35"/>
      <c r="AM213" s="35"/>
      <c r="AN213" s="35"/>
      <c r="AO213" s="35"/>
      <c r="AP213" s="20"/>
      <c r="AQ213" s="20"/>
      <c r="AR213" s="20"/>
      <c r="AS213" s="35"/>
      <c r="AT213" s="36"/>
      <c r="AU213" s="20"/>
      <c r="AV213" s="20"/>
      <c r="AW213" s="20"/>
      <c r="AX213" s="20"/>
    </row>
    <row r="214" spans="4:50" s="30" customFormat="1" hidden="1" x14ac:dyDescent="0.3">
      <c r="D214" s="31"/>
      <c r="E214" s="3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32"/>
      <c r="U214" s="33"/>
      <c r="V214" s="33"/>
      <c r="W214" s="33"/>
      <c r="X214" s="33"/>
      <c r="Y214" s="32"/>
      <c r="Z214" s="33"/>
      <c r="AA214" s="33"/>
      <c r="AB214" s="33"/>
      <c r="AC214" s="33"/>
      <c r="AD214" s="34"/>
      <c r="AE214" s="33"/>
      <c r="AF214" s="32"/>
      <c r="AG214" s="33"/>
      <c r="AH214" s="33"/>
      <c r="AI214" s="33"/>
      <c r="AJ214" s="33"/>
      <c r="AK214" s="34"/>
      <c r="AL214" s="35"/>
      <c r="AM214" s="35"/>
      <c r="AN214" s="35"/>
      <c r="AO214" s="35"/>
      <c r="AP214" s="20"/>
      <c r="AQ214" s="20"/>
      <c r="AR214" s="20"/>
      <c r="AS214" s="35"/>
      <c r="AT214" s="36"/>
      <c r="AU214" s="20"/>
      <c r="AV214" s="20"/>
      <c r="AW214" s="20"/>
      <c r="AX214" s="20"/>
    </row>
    <row r="215" spans="4:50" s="30" customFormat="1" hidden="1" x14ac:dyDescent="0.3">
      <c r="D215" s="31"/>
      <c r="E215" s="3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32"/>
      <c r="U215" s="33"/>
      <c r="V215" s="33"/>
      <c r="W215" s="33"/>
      <c r="X215" s="33"/>
      <c r="Y215" s="32"/>
      <c r="Z215" s="33"/>
      <c r="AA215" s="33"/>
      <c r="AB215" s="33"/>
      <c r="AC215" s="33"/>
      <c r="AD215" s="34"/>
      <c r="AE215" s="33"/>
      <c r="AF215" s="32"/>
      <c r="AG215" s="33"/>
      <c r="AH215" s="33"/>
      <c r="AI215" s="33"/>
      <c r="AJ215" s="33"/>
      <c r="AK215" s="34"/>
      <c r="AL215" s="35"/>
      <c r="AM215" s="35"/>
      <c r="AN215" s="35"/>
      <c r="AO215" s="35"/>
      <c r="AP215" s="20"/>
      <c r="AQ215" s="20"/>
      <c r="AR215" s="20"/>
      <c r="AS215" s="35"/>
      <c r="AT215" s="36"/>
      <c r="AU215" s="20"/>
      <c r="AV215" s="20"/>
      <c r="AW215" s="20"/>
      <c r="AX215" s="20"/>
    </row>
    <row r="216" spans="4:50" s="30" customFormat="1" hidden="1" x14ac:dyDescent="0.3">
      <c r="D216" s="31"/>
      <c r="E216" s="3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32"/>
      <c r="U216" s="33"/>
      <c r="V216" s="33"/>
      <c r="W216" s="33"/>
      <c r="X216" s="33"/>
      <c r="Y216" s="32"/>
      <c r="Z216" s="33"/>
      <c r="AA216" s="33"/>
      <c r="AB216" s="33"/>
      <c r="AC216" s="33"/>
      <c r="AD216" s="34"/>
      <c r="AE216" s="33"/>
      <c r="AF216" s="32"/>
      <c r="AG216" s="33"/>
      <c r="AH216" s="33"/>
      <c r="AI216" s="33"/>
      <c r="AJ216" s="33"/>
      <c r="AK216" s="34"/>
      <c r="AL216" s="35"/>
      <c r="AM216" s="35"/>
      <c r="AN216" s="35"/>
      <c r="AO216" s="35"/>
      <c r="AP216" s="20"/>
      <c r="AQ216" s="20"/>
      <c r="AR216" s="20"/>
      <c r="AS216" s="35"/>
      <c r="AT216" s="36"/>
      <c r="AU216" s="20"/>
      <c r="AV216" s="20"/>
      <c r="AW216" s="20"/>
      <c r="AX216" s="20"/>
    </row>
    <row r="217" spans="4:50" s="30" customFormat="1" hidden="1" x14ac:dyDescent="0.3">
      <c r="D217" s="31"/>
      <c r="E217" s="3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32"/>
      <c r="U217" s="33"/>
      <c r="V217" s="33"/>
      <c r="W217" s="33"/>
      <c r="X217" s="33"/>
      <c r="Y217" s="32"/>
      <c r="Z217" s="33"/>
      <c r="AA217" s="33"/>
      <c r="AB217" s="33"/>
      <c r="AC217" s="33"/>
      <c r="AD217" s="34"/>
      <c r="AE217" s="33"/>
      <c r="AF217" s="32"/>
      <c r="AG217" s="33"/>
      <c r="AH217" s="33"/>
      <c r="AI217" s="33"/>
      <c r="AJ217" s="33"/>
      <c r="AK217" s="34"/>
      <c r="AL217" s="35"/>
      <c r="AM217" s="35"/>
      <c r="AN217" s="35"/>
      <c r="AO217" s="35"/>
      <c r="AP217" s="20"/>
      <c r="AQ217" s="20"/>
      <c r="AR217" s="20"/>
      <c r="AS217" s="35"/>
      <c r="AT217" s="36"/>
      <c r="AU217" s="20"/>
      <c r="AV217" s="20"/>
      <c r="AW217" s="20"/>
      <c r="AX217" s="20"/>
    </row>
    <row r="218" spans="4:50" s="30" customFormat="1" hidden="1" x14ac:dyDescent="0.3">
      <c r="D218" s="31"/>
      <c r="E218" s="3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32"/>
      <c r="U218" s="33"/>
      <c r="V218" s="33"/>
      <c r="W218" s="33"/>
      <c r="X218" s="33"/>
      <c r="Y218" s="32"/>
      <c r="Z218" s="33"/>
      <c r="AA218" s="33"/>
      <c r="AB218" s="33"/>
      <c r="AC218" s="33"/>
      <c r="AD218" s="34"/>
      <c r="AE218" s="33"/>
      <c r="AF218" s="32"/>
      <c r="AG218" s="33"/>
      <c r="AH218" s="33"/>
      <c r="AI218" s="33"/>
      <c r="AJ218" s="33"/>
      <c r="AK218" s="34"/>
      <c r="AL218" s="35"/>
      <c r="AM218" s="35"/>
      <c r="AN218" s="35"/>
      <c r="AO218" s="35"/>
      <c r="AP218" s="20"/>
      <c r="AQ218" s="20"/>
      <c r="AR218" s="20"/>
      <c r="AS218" s="35"/>
      <c r="AT218" s="36"/>
      <c r="AU218" s="20"/>
      <c r="AV218" s="20"/>
      <c r="AW218" s="20"/>
      <c r="AX218" s="20"/>
    </row>
    <row r="219" spans="4:50" s="30" customFormat="1" hidden="1" x14ac:dyDescent="0.3">
      <c r="D219" s="31"/>
      <c r="E219" s="3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32"/>
      <c r="U219" s="33"/>
      <c r="V219" s="33"/>
      <c r="W219" s="33"/>
      <c r="X219" s="33"/>
      <c r="Y219" s="32"/>
      <c r="Z219" s="33"/>
      <c r="AA219" s="33"/>
      <c r="AB219" s="33"/>
      <c r="AC219" s="33"/>
      <c r="AD219" s="34"/>
      <c r="AE219" s="33"/>
      <c r="AF219" s="32"/>
      <c r="AG219" s="33"/>
      <c r="AH219" s="33"/>
      <c r="AI219" s="33"/>
      <c r="AJ219" s="33"/>
      <c r="AK219" s="34"/>
      <c r="AL219" s="35"/>
      <c r="AM219" s="35"/>
      <c r="AN219" s="35"/>
      <c r="AO219" s="35"/>
      <c r="AP219" s="20"/>
      <c r="AQ219" s="20"/>
      <c r="AR219" s="20"/>
      <c r="AS219" s="35"/>
      <c r="AT219" s="36"/>
      <c r="AU219" s="20"/>
      <c r="AV219" s="20"/>
      <c r="AW219" s="20"/>
      <c r="AX219" s="20"/>
    </row>
    <row r="220" spans="4:50" s="30" customFormat="1" hidden="1" x14ac:dyDescent="0.3">
      <c r="D220" s="31"/>
      <c r="E220" s="3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32"/>
      <c r="U220" s="33"/>
      <c r="V220" s="33"/>
      <c r="W220" s="33"/>
      <c r="X220" s="33"/>
      <c r="Y220" s="32"/>
      <c r="Z220" s="33"/>
      <c r="AA220" s="33"/>
      <c r="AB220" s="33"/>
      <c r="AC220" s="33"/>
      <c r="AD220" s="34"/>
      <c r="AE220" s="33"/>
      <c r="AF220" s="32"/>
      <c r="AG220" s="33"/>
      <c r="AH220" s="33"/>
      <c r="AI220" s="33"/>
      <c r="AJ220" s="33"/>
      <c r="AK220" s="34"/>
      <c r="AL220" s="35"/>
      <c r="AM220" s="35"/>
      <c r="AN220" s="35"/>
      <c r="AO220" s="35"/>
      <c r="AP220" s="20"/>
      <c r="AQ220" s="20"/>
      <c r="AR220" s="20"/>
      <c r="AS220" s="35"/>
      <c r="AT220" s="36"/>
      <c r="AU220" s="20"/>
      <c r="AV220" s="20"/>
      <c r="AW220" s="20"/>
      <c r="AX220" s="20"/>
    </row>
    <row r="221" spans="4:50" s="30" customFormat="1" hidden="1" x14ac:dyDescent="0.3">
      <c r="D221" s="31"/>
      <c r="E221" s="3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32"/>
      <c r="U221" s="33"/>
      <c r="V221" s="33"/>
      <c r="W221" s="33"/>
      <c r="X221" s="33"/>
      <c r="Y221" s="32"/>
      <c r="Z221" s="33"/>
      <c r="AA221" s="33"/>
      <c r="AB221" s="33"/>
      <c r="AC221" s="33"/>
      <c r="AD221" s="34"/>
      <c r="AE221" s="33"/>
      <c r="AF221" s="32"/>
      <c r="AG221" s="33"/>
      <c r="AH221" s="33"/>
      <c r="AI221" s="33"/>
      <c r="AJ221" s="33"/>
      <c r="AK221" s="34"/>
      <c r="AL221" s="35"/>
      <c r="AM221" s="35"/>
      <c r="AN221" s="35"/>
      <c r="AO221" s="35"/>
      <c r="AP221" s="20"/>
      <c r="AQ221" s="20"/>
      <c r="AR221" s="20"/>
      <c r="AS221" s="35"/>
      <c r="AT221" s="36"/>
      <c r="AU221" s="20"/>
      <c r="AV221" s="20"/>
      <c r="AW221" s="20"/>
      <c r="AX221" s="20"/>
    </row>
    <row r="222" spans="4:50" s="30" customFormat="1" hidden="1" x14ac:dyDescent="0.3">
      <c r="D222" s="31"/>
      <c r="E222" s="3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32"/>
      <c r="U222" s="33"/>
      <c r="V222" s="33"/>
      <c r="W222" s="33"/>
      <c r="X222" s="33"/>
      <c r="Y222" s="32"/>
      <c r="Z222" s="33"/>
      <c r="AA222" s="33"/>
      <c r="AB222" s="33"/>
      <c r="AC222" s="33"/>
      <c r="AD222" s="34"/>
      <c r="AE222" s="33"/>
      <c r="AF222" s="32"/>
      <c r="AG222" s="33"/>
      <c r="AH222" s="33"/>
      <c r="AI222" s="33"/>
      <c r="AJ222" s="33"/>
      <c r="AK222" s="34"/>
      <c r="AL222" s="35"/>
      <c r="AM222" s="35"/>
      <c r="AN222" s="35"/>
      <c r="AO222" s="35"/>
      <c r="AP222" s="20"/>
      <c r="AQ222" s="20"/>
      <c r="AR222" s="20"/>
      <c r="AS222" s="35"/>
      <c r="AT222" s="36"/>
      <c r="AU222" s="20"/>
      <c r="AV222" s="20"/>
      <c r="AW222" s="20"/>
      <c r="AX222" s="20"/>
    </row>
    <row r="223" spans="4:50" s="30" customFormat="1" hidden="1" x14ac:dyDescent="0.3">
      <c r="D223" s="31"/>
      <c r="E223" s="3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32"/>
      <c r="U223" s="33"/>
      <c r="V223" s="33"/>
      <c r="W223" s="33"/>
      <c r="X223" s="33"/>
      <c r="Y223" s="32"/>
      <c r="Z223" s="33"/>
      <c r="AA223" s="33"/>
      <c r="AB223" s="33"/>
      <c r="AC223" s="33"/>
      <c r="AD223" s="34"/>
      <c r="AE223" s="33"/>
      <c r="AF223" s="32"/>
      <c r="AG223" s="33"/>
      <c r="AH223" s="33"/>
      <c r="AI223" s="33"/>
      <c r="AJ223" s="33"/>
      <c r="AK223" s="34"/>
      <c r="AL223" s="35"/>
      <c r="AM223" s="35"/>
      <c r="AN223" s="35"/>
      <c r="AO223" s="35"/>
      <c r="AP223" s="20"/>
      <c r="AQ223" s="20"/>
      <c r="AR223" s="20"/>
      <c r="AS223" s="35"/>
      <c r="AT223" s="36"/>
      <c r="AU223" s="20"/>
      <c r="AV223" s="20"/>
      <c r="AW223" s="20"/>
      <c r="AX223" s="20"/>
    </row>
    <row r="224" spans="4:50" s="30" customFormat="1" hidden="1" x14ac:dyDescent="0.3">
      <c r="D224" s="31"/>
      <c r="E224" s="3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32"/>
      <c r="U224" s="33"/>
      <c r="V224" s="33"/>
      <c r="W224" s="33"/>
      <c r="X224" s="33"/>
      <c r="Y224" s="32"/>
      <c r="Z224" s="33"/>
      <c r="AA224" s="33"/>
      <c r="AB224" s="33"/>
      <c r="AC224" s="33"/>
      <c r="AD224" s="34"/>
      <c r="AE224" s="33"/>
      <c r="AF224" s="32"/>
      <c r="AG224" s="33"/>
      <c r="AH224" s="33"/>
      <c r="AI224" s="33"/>
      <c r="AJ224" s="33"/>
      <c r="AK224" s="34"/>
      <c r="AL224" s="35"/>
      <c r="AM224" s="35"/>
      <c r="AN224" s="35"/>
      <c r="AO224" s="35"/>
      <c r="AP224" s="20"/>
      <c r="AQ224" s="20"/>
      <c r="AR224" s="20"/>
      <c r="AS224" s="35"/>
      <c r="AT224" s="36"/>
      <c r="AU224" s="20"/>
      <c r="AV224" s="20"/>
      <c r="AW224" s="20"/>
      <c r="AX224" s="20"/>
    </row>
    <row r="225" spans="4:50" s="30" customFormat="1" hidden="1" x14ac:dyDescent="0.3">
      <c r="D225" s="31"/>
      <c r="E225" s="3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32"/>
      <c r="U225" s="33"/>
      <c r="V225" s="33"/>
      <c r="W225" s="33"/>
      <c r="X225" s="33"/>
      <c r="Y225" s="32"/>
      <c r="Z225" s="33"/>
      <c r="AA225" s="33"/>
      <c r="AB225" s="33"/>
      <c r="AC225" s="33"/>
      <c r="AD225" s="34"/>
      <c r="AE225" s="33"/>
      <c r="AF225" s="32"/>
      <c r="AG225" s="33"/>
      <c r="AH225" s="33"/>
      <c r="AI225" s="33"/>
      <c r="AJ225" s="33"/>
      <c r="AK225" s="34"/>
      <c r="AL225" s="35"/>
      <c r="AM225" s="35"/>
      <c r="AN225" s="35"/>
      <c r="AO225" s="35"/>
      <c r="AP225" s="20"/>
      <c r="AQ225" s="20"/>
      <c r="AR225" s="20"/>
      <c r="AS225" s="35"/>
      <c r="AT225" s="36"/>
      <c r="AU225" s="20"/>
      <c r="AV225" s="20"/>
      <c r="AW225" s="20"/>
      <c r="AX225" s="20"/>
    </row>
    <row r="226" spans="4:50" s="30" customFormat="1" hidden="1" x14ac:dyDescent="0.3">
      <c r="D226" s="31"/>
      <c r="E226" s="3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32"/>
      <c r="U226" s="33"/>
      <c r="V226" s="33"/>
      <c r="W226" s="33"/>
      <c r="X226" s="33"/>
      <c r="Y226" s="32"/>
      <c r="Z226" s="33"/>
      <c r="AA226" s="33"/>
      <c r="AB226" s="33"/>
      <c r="AC226" s="33"/>
      <c r="AD226" s="34"/>
      <c r="AE226" s="33"/>
      <c r="AF226" s="32"/>
      <c r="AG226" s="33"/>
      <c r="AH226" s="33"/>
      <c r="AI226" s="33"/>
      <c r="AJ226" s="33"/>
      <c r="AK226" s="34"/>
      <c r="AL226" s="35"/>
      <c r="AM226" s="35"/>
      <c r="AN226" s="35"/>
      <c r="AO226" s="35"/>
      <c r="AP226" s="20"/>
      <c r="AQ226" s="20"/>
      <c r="AR226" s="20"/>
      <c r="AS226" s="35"/>
      <c r="AT226" s="36"/>
      <c r="AU226" s="20"/>
      <c r="AV226" s="20"/>
      <c r="AW226" s="20"/>
      <c r="AX226" s="20"/>
    </row>
    <row r="227" spans="4:50" s="30" customFormat="1" hidden="1" x14ac:dyDescent="0.3">
      <c r="D227" s="31"/>
      <c r="E227" s="3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32"/>
      <c r="U227" s="33"/>
      <c r="V227" s="33"/>
      <c r="W227" s="33"/>
      <c r="X227" s="33"/>
      <c r="Y227" s="32"/>
      <c r="Z227" s="33"/>
      <c r="AA227" s="33"/>
      <c r="AB227" s="33"/>
      <c r="AC227" s="33"/>
      <c r="AD227" s="34"/>
      <c r="AE227" s="33"/>
      <c r="AF227" s="32"/>
      <c r="AG227" s="33"/>
      <c r="AH227" s="33"/>
      <c r="AI227" s="33"/>
      <c r="AJ227" s="33"/>
      <c r="AK227" s="34"/>
      <c r="AL227" s="35"/>
      <c r="AM227" s="35"/>
      <c r="AN227" s="35"/>
      <c r="AO227" s="35"/>
      <c r="AP227" s="20"/>
      <c r="AQ227" s="20"/>
      <c r="AR227" s="20"/>
      <c r="AS227" s="35"/>
      <c r="AT227" s="36"/>
      <c r="AU227" s="20"/>
      <c r="AV227" s="20"/>
      <c r="AW227" s="20"/>
      <c r="AX227" s="20"/>
    </row>
    <row r="228" spans="4:50" s="30" customFormat="1" hidden="1" x14ac:dyDescent="0.3">
      <c r="D228" s="31"/>
      <c r="E228" s="3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32"/>
      <c r="U228" s="33"/>
      <c r="V228" s="33"/>
      <c r="W228" s="33"/>
      <c r="X228" s="33"/>
      <c r="Y228" s="32"/>
      <c r="Z228" s="33"/>
      <c r="AA228" s="33"/>
      <c r="AB228" s="33"/>
      <c r="AC228" s="33"/>
      <c r="AD228" s="34"/>
      <c r="AE228" s="33"/>
      <c r="AF228" s="32"/>
      <c r="AG228" s="33"/>
      <c r="AH228" s="33"/>
      <c r="AI228" s="33"/>
      <c r="AJ228" s="33"/>
      <c r="AK228" s="34"/>
      <c r="AL228" s="35"/>
      <c r="AM228" s="35"/>
      <c r="AN228" s="35"/>
      <c r="AO228" s="35"/>
      <c r="AP228" s="20"/>
      <c r="AQ228" s="20"/>
      <c r="AR228" s="20"/>
      <c r="AS228" s="35"/>
      <c r="AT228" s="36"/>
      <c r="AU228" s="20"/>
      <c r="AV228" s="20"/>
      <c r="AW228" s="20"/>
      <c r="AX228" s="20"/>
    </row>
    <row r="229" spans="4:50" s="30" customFormat="1" hidden="1" x14ac:dyDescent="0.3">
      <c r="D229" s="31"/>
      <c r="E229" s="3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32"/>
      <c r="U229" s="33"/>
      <c r="V229" s="33"/>
      <c r="W229" s="33"/>
      <c r="X229" s="33"/>
      <c r="Y229" s="32"/>
      <c r="Z229" s="33"/>
      <c r="AA229" s="33"/>
      <c r="AB229" s="33"/>
      <c r="AC229" s="33"/>
      <c r="AD229" s="34"/>
      <c r="AE229" s="33"/>
      <c r="AF229" s="32"/>
      <c r="AG229" s="33"/>
      <c r="AH229" s="33"/>
      <c r="AI229" s="33"/>
      <c r="AJ229" s="33"/>
      <c r="AK229" s="34"/>
      <c r="AL229" s="35"/>
      <c r="AM229" s="35"/>
      <c r="AN229" s="35"/>
      <c r="AO229" s="35"/>
      <c r="AP229" s="20"/>
      <c r="AQ229" s="20"/>
      <c r="AR229" s="20"/>
      <c r="AS229" s="35"/>
      <c r="AT229" s="36"/>
      <c r="AU229" s="20"/>
      <c r="AV229" s="20"/>
      <c r="AW229" s="20"/>
      <c r="AX229" s="20"/>
    </row>
    <row r="230" spans="4:50" s="30" customFormat="1" hidden="1" x14ac:dyDescent="0.3">
      <c r="D230" s="31"/>
      <c r="E230" s="3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32"/>
      <c r="U230" s="33"/>
      <c r="V230" s="33"/>
      <c r="W230" s="33"/>
      <c r="X230" s="33"/>
      <c r="Y230" s="32"/>
      <c r="Z230" s="33"/>
      <c r="AA230" s="33"/>
      <c r="AB230" s="33"/>
      <c r="AC230" s="33"/>
      <c r="AD230" s="34"/>
      <c r="AE230" s="33"/>
      <c r="AF230" s="32"/>
      <c r="AG230" s="33"/>
      <c r="AH230" s="33"/>
      <c r="AI230" s="33"/>
      <c r="AJ230" s="33"/>
      <c r="AK230" s="34"/>
      <c r="AL230" s="35"/>
      <c r="AM230" s="35"/>
      <c r="AN230" s="35"/>
      <c r="AO230" s="35"/>
      <c r="AP230" s="20"/>
      <c r="AQ230" s="20"/>
      <c r="AR230" s="20"/>
      <c r="AS230" s="35"/>
      <c r="AT230" s="36"/>
      <c r="AU230" s="20"/>
      <c r="AV230" s="20"/>
      <c r="AW230" s="20"/>
      <c r="AX230" s="20"/>
    </row>
    <row r="231" spans="4:50" s="30" customFormat="1" hidden="1" x14ac:dyDescent="0.3">
      <c r="D231" s="31"/>
      <c r="E231" s="3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32"/>
      <c r="U231" s="33"/>
      <c r="V231" s="33"/>
      <c r="W231" s="33"/>
      <c r="X231" s="33"/>
      <c r="Y231" s="32"/>
      <c r="Z231" s="33"/>
      <c r="AA231" s="33"/>
      <c r="AB231" s="33"/>
      <c r="AC231" s="33"/>
      <c r="AD231" s="34"/>
      <c r="AE231" s="33"/>
      <c r="AF231" s="32"/>
      <c r="AG231" s="33"/>
      <c r="AH231" s="33"/>
      <c r="AI231" s="33"/>
      <c r="AJ231" s="33"/>
      <c r="AK231" s="34"/>
      <c r="AL231" s="35"/>
      <c r="AM231" s="35"/>
      <c r="AN231" s="35"/>
      <c r="AO231" s="35"/>
      <c r="AP231" s="20"/>
      <c r="AQ231" s="20"/>
      <c r="AR231" s="20"/>
      <c r="AS231" s="35"/>
      <c r="AT231" s="36"/>
      <c r="AU231" s="20"/>
      <c r="AV231" s="20"/>
      <c r="AW231" s="20"/>
      <c r="AX231" s="20"/>
    </row>
    <row r="232" spans="4:50" s="30" customFormat="1" hidden="1" x14ac:dyDescent="0.3">
      <c r="D232" s="31"/>
      <c r="E232" s="3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32"/>
      <c r="U232" s="33"/>
      <c r="V232" s="33"/>
      <c r="W232" s="33"/>
      <c r="X232" s="33"/>
      <c r="Y232" s="32"/>
      <c r="Z232" s="33"/>
      <c r="AA232" s="33"/>
      <c r="AB232" s="33"/>
      <c r="AC232" s="33"/>
      <c r="AD232" s="34"/>
      <c r="AE232" s="33"/>
      <c r="AF232" s="32"/>
      <c r="AG232" s="33"/>
      <c r="AH232" s="33"/>
      <c r="AI232" s="33"/>
      <c r="AJ232" s="33"/>
      <c r="AK232" s="34"/>
      <c r="AL232" s="35"/>
      <c r="AM232" s="35"/>
      <c r="AN232" s="35"/>
      <c r="AO232" s="35"/>
      <c r="AP232" s="20"/>
      <c r="AQ232" s="20"/>
      <c r="AR232" s="20"/>
      <c r="AS232" s="35"/>
      <c r="AT232" s="36"/>
      <c r="AU232" s="20"/>
      <c r="AV232" s="20"/>
      <c r="AW232" s="20"/>
      <c r="AX232" s="20"/>
    </row>
    <row r="233" spans="4:50" s="30" customFormat="1" hidden="1" x14ac:dyDescent="0.3">
      <c r="D233" s="31"/>
      <c r="E233" s="3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32"/>
      <c r="U233" s="33"/>
      <c r="V233" s="33"/>
      <c r="W233" s="33"/>
      <c r="X233" s="33"/>
      <c r="Y233" s="32"/>
      <c r="Z233" s="33"/>
      <c r="AA233" s="33"/>
      <c r="AB233" s="33"/>
      <c r="AC233" s="33"/>
      <c r="AD233" s="34"/>
      <c r="AE233" s="33"/>
      <c r="AF233" s="32"/>
      <c r="AG233" s="33"/>
      <c r="AH233" s="33"/>
      <c r="AI233" s="33"/>
      <c r="AJ233" s="33"/>
      <c r="AK233" s="34"/>
      <c r="AL233" s="35"/>
      <c r="AM233" s="35"/>
      <c r="AN233" s="35"/>
      <c r="AO233" s="35"/>
      <c r="AP233" s="20"/>
      <c r="AQ233" s="20"/>
      <c r="AR233" s="20"/>
      <c r="AS233" s="35"/>
      <c r="AT233" s="36"/>
      <c r="AU233" s="20"/>
      <c r="AV233" s="20"/>
      <c r="AW233" s="20"/>
      <c r="AX233" s="20"/>
    </row>
    <row r="234" spans="4:50" s="30" customFormat="1" hidden="1" x14ac:dyDescent="0.3">
      <c r="D234" s="31"/>
      <c r="E234" s="3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32"/>
      <c r="U234" s="33"/>
      <c r="V234" s="33"/>
      <c r="W234" s="33"/>
      <c r="X234" s="33"/>
      <c r="Y234" s="32"/>
      <c r="Z234" s="33"/>
      <c r="AA234" s="33"/>
      <c r="AB234" s="33"/>
      <c r="AC234" s="33"/>
      <c r="AD234" s="34"/>
      <c r="AE234" s="33"/>
      <c r="AF234" s="32"/>
      <c r="AG234" s="33"/>
      <c r="AH234" s="33"/>
      <c r="AI234" s="33"/>
      <c r="AJ234" s="33"/>
      <c r="AK234" s="34"/>
      <c r="AL234" s="35"/>
      <c r="AM234" s="35"/>
      <c r="AN234" s="35"/>
      <c r="AO234" s="35"/>
      <c r="AP234" s="20"/>
      <c r="AQ234" s="20"/>
      <c r="AR234" s="20"/>
      <c r="AS234" s="35"/>
      <c r="AT234" s="36"/>
      <c r="AU234" s="20"/>
      <c r="AV234" s="20"/>
      <c r="AW234" s="20"/>
      <c r="AX234" s="20"/>
    </row>
    <row r="235" spans="4:50" s="30" customFormat="1" hidden="1" x14ac:dyDescent="0.3">
      <c r="D235" s="31"/>
      <c r="E235" s="3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32"/>
      <c r="U235" s="33"/>
      <c r="V235" s="33"/>
      <c r="W235" s="33"/>
      <c r="X235" s="33"/>
      <c r="Y235" s="32"/>
      <c r="Z235" s="33"/>
      <c r="AA235" s="33"/>
      <c r="AB235" s="33"/>
      <c r="AC235" s="33"/>
      <c r="AD235" s="34"/>
      <c r="AE235" s="33"/>
      <c r="AF235" s="32"/>
      <c r="AG235" s="33"/>
      <c r="AH235" s="33"/>
      <c r="AI235" s="33"/>
      <c r="AJ235" s="33"/>
      <c r="AK235" s="34"/>
      <c r="AL235" s="35"/>
      <c r="AM235" s="35"/>
      <c r="AN235" s="35"/>
      <c r="AO235" s="35"/>
      <c r="AP235" s="20"/>
      <c r="AQ235" s="20"/>
      <c r="AR235" s="20"/>
      <c r="AS235" s="35"/>
      <c r="AT235" s="36"/>
      <c r="AU235" s="20"/>
      <c r="AV235" s="20"/>
      <c r="AW235" s="20"/>
      <c r="AX235" s="20"/>
    </row>
    <row r="236" spans="4:50" s="30" customFormat="1" hidden="1" x14ac:dyDescent="0.3">
      <c r="D236" s="31"/>
      <c r="E236" s="3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32"/>
      <c r="U236" s="33"/>
      <c r="V236" s="33"/>
      <c r="W236" s="33"/>
      <c r="X236" s="33"/>
      <c r="Y236" s="32"/>
      <c r="Z236" s="33"/>
      <c r="AA236" s="33"/>
      <c r="AB236" s="33"/>
      <c r="AC236" s="33"/>
      <c r="AD236" s="34"/>
      <c r="AE236" s="33"/>
      <c r="AF236" s="32"/>
      <c r="AG236" s="33"/>
      <c r="AH236" s="33"/>
      <c r="AI236" s="33"/>
      <c r="AJ236" s="33"/>
      <c r="AK236" s="34"/>
      <c r="AL236" s="35"/>
      <c r="AM236" s="35"/>
      <c r="AN236" s="35"/>
      <c r="AO236" s="35"/>
      <c r="AP236" s="20"/>
      <c r="AQ236" s="20"/>
      <c r="AR236" s="20"/>
      <c r="AS236" s="35"/>
      <c r="AT236" s="36"/>
      <c r="AU236" s="20"/>
      <c r="AV236" s="20"/>
      <c r="AW236" s="20"/>
      <c r="AX236" s="20"/>
    </row>
    <row r="237" spans="4:50" s="30" customFormat="1" hidden="1" x14ac:dyDescent="0.3">
      <c r="D237" s="31"/>
      <c r="E237" s="3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32"/>
      <c r="U237" s="33"/>
      <c r="V237" s="33"/>
      <c r="W237" s="33"/>
      <c r="X237" s="33"/>
      <c r="Y237" s="32"/>
      <c r="Z237" s="33"/>
      <c r="AA237" s="33"/>
      <c r="AB237" s="33"/>
      <c r="AC237" s="33"/>
      <c r="AD237" s="34"/>
      <c r="AE237" s="33"/>
      <c r="AF237" s="32"/>
      <c r="AG237" s="33"/>
      <c r="AH237" s="33"/>
      <c r="AI237" s="33"/>
      <c r="AJ237" s="33"/>
      <c r="AK237" s="34"/>
      <c r="AL237" s="35"/>
      <c r="AM237" s="35"/>
      <c r="AN237" s="35"/>
      <c r="AO237" s="35"/>
      <c r="AP237" s="20"/>
      <c r="AQ237" s="20"/>
      <c r="AR237" s="20"/>
      <c r="AS237" s="35"/>
      <c r="AT237" s="36"/>
      <c r="AU237" s="20"/>
      <c r="AV237" s="20"/>
      <c r="AW237" s="20"/>
      <c r="AX237" s="20"/>
    </row>
    <row r="238" spans="4:50" s="30" customFormat="1" hidden="1" x14ac:dyDescent="0.3">
      <c r="D238" s="31"/>
      <c r="E238" s="3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32"/>
      <c r="U238" s="33"/>
      <c r="V238" s="33"/>
      <c r="W238" s="33"/>
      <c r="X238" s="33"/>
      <c r="Y238" s="32"/>
      <c r="Z238" s="33"/>
      <c r="AA238" s="33"/>
      <c r="AB238" s="33"/>
      <c r="AC238" s="33"/>
      <c r="AD238" s="34"/>
      <c r="AE238" s="33"/>
      <c r="AF238" s="32"/>
      <c r="AG238" s="33"/>
      <c r="AH238" s="33"/>
      <c r="AI238" s="33"/>
      <c r="AJ238" s="33"/>
      <c r="AK238" s="34"/>
      <c r="AL238" s="35"/>
      <c r="AM238" s="35"/>
      <c r="AN238" s="35"/>
      <c r="AO238" s="35"/>
      <c r="AP238" s="20"/>
      <c r="AQ238" s="20"/>
      <c r="AR238" s="20"/>
      <c r="AS238" s="35"/>
      <c r="AT238" s="36"/>
      <c r="AU238" s="20"/>
      <c r="AV238" s="20"/>
      <c r="AW238" s="20"/>
      <c r="AX238" s="20"/>
    </row>
    <row r="239" spans="4:50" s="30" customFormat="1" hidden="1" x14ac:dyDescent="0.3">
      <c r="D239" s="31"/>
      <c r="E239" s="3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32"/>
      <c r="U239" s="33"/>
      <c r="V239" s="33"/>
      <c r="W239" s="33"/>
      <c r="X239" s="33"/>
      <c r="Y239" s="32"/>
      <c r="Z239" s="33"/>
      <c r="AA239" s="33"/>
      <c r="AB239" s="33"/>
      <c r="AC239" s="33"/>
      <c r="AD239" s="34"/>
      <c r="AE239" s="33"/>
      <c r="AF239" s="32"/>
      <c r="AG239" s="33"/>
      <c r="AH239" s="33"/>
      <c r="AI239" s="33"/>
      <c r="AJ239" s="33"/>
      <c r="AK239" s="34"/>
      <c r="AL239" s="35"/>
      <c r="AM239" s="35"/>
      <c r="AN239" s="35"/>
      <c r="AO239" s="35"/>
      <c r="AP239" s="20"/>
      <c r="AQ239" s="20"/>
      <c r="AR239" s="20"/>
      <c r="AS239" s="35"/>
      <c r="AT239" s="36"/>
      <c r="AU239" s="20"/>
      <c r="AV239" s="20"/>
      <c r="AW239" s="20"/>
      <c r="AX239" s="20"/>
    </row>
    <row r="240" spans="4:50" s="30" customFormat="1" hidden="1" x14ac:dyDescent="0.3">
      <c r="D240" s="31"/>
      <c r="E240" s="3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32"/>
      <c r="U240" s="33"/>
      <c r="V240" s="33"/>
      <c r="W240" s="33"/>
      <c r="X240" s="33"/>
      <c r="Y240" s="32"/>
      <c r="Z240" s="33"/>
      <c r="AA240" s="33"/>
      <c r="AB240" s="33"/>
      <c r="AC240" s="33"/>
      <c r="AD240" s="34"/>
      <c r="AE240" s="33"/>
      <c r="AF240" s="32"/>
      <c r="AG240" s="33"/>
      <c r="AH240" s="33"/>
      <c r="AI240" s="33"/>
      <c r="AJ240" s="33"/>
      <c r="AK240" s="34"/>
      <c r="AL240" s="35"/>
      <c r="AM240" s="35"/>
      <c r="AN240" s="35"/>
      <c r="AO240" s="35"/>
      <c r="AP240" s="20"/>
      <c r="AQ240" s="20"/>
      <c r="AR240" s="20"/>
      <c r="AS240" s="35"/>
      <c r="AT240" s="36"/>
      <c r="AU240" s="20"/>
      <c r="AV240" s="20"/>
      <c r="AW240" s="20"/>
      <c r="AX240" s="20"/>
    </row>
    <row r="241" spans="4:50" s="30" customFormat="1" hidden="1" x14ac:dyDescent="0.3">
      <c r="D241" s="31"/>
      <c r="E241" s="3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32"/>
      <c r="U241" s="33"/>
      <c r="V241" s="33"/>
      <c r="W241" s="33"/>
      <c r="X241" s="33"/>
      <c r="Y241" s="32"/>
      <c r="Z241" s="33"/>
      <c r="AA241" s="33"/>
      <c r="AB241" s="33"/>
      <c r="AC241" s="33"/>
      <c r="AD241" s="34"/>
      <c r="AE241" s="33"/>
      <c r="AF241" s="32"/>
      <c r="AG241" s="33"/>
      <c r="AH241" s="33"/>
      <c r="AI241" s="33"/>
      <c r="AJ241" s="33"/>
      <c r="AK241" s="34"/>
      <c r="AL241" s="35"/>
      <c r="AM241" s="35"/>
      <c r="AN241" s="35"/>
      <c r="AO241" s="35"/>
      <c r="AP241" s="20"/>
      <c r="AQ241" s="20"/>
      <c r="AR241" s="20"/>
      <c r="AS241" s="35"/>
      <c r="AT241" s="36"/>
      <c r="AU241" s="20"/>
      <c r="AV241" s="20"/>
      <c r="AW241" s="20"/>
      <c r="AX241" s="20"/>
    </row>
    <row r="242" spans="4:50" s="30" customFormat="1" hidden="1" x14ac:dyDescent="0.3">
      <c r="D242" s="31"/>
      <c r="E242" s="3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32"/>
      <c r="U242" s="33"/>
      <c r="V242" s="33"/>
      <c r="W242" s="33"/>
      <c r="X242" s="33"/>
      <c r="Y242" s="32"/>
      <c r="Z242" s="33"/>
      <c r="AA242" s="33"/>
      <c r="AB242" s="33"/>
      <c r="AC242" s="33"/>
      <c r="AD242" s="34"/>
      <c r="AE242" s="33"/>
      <c r="AF242" s="32"/>
      <c r="AG242" s="33"/>
      <c r="AH242" s="33"/>
      <c r="AI242" s="33"/>
      <c r="AJ242" s="33"/>
      <c r="AK242" s="34"/>
      <c r="AL242" s="35"/>
      <c r="AM242" s="35"/>
      <c r="AN242" s="35"/>
      <c r="AO242" s="35"/>
      <c r="AP242" s="20"/>
      <c r="AQ242" s="20"/>
      <c r="AR242" s="20"/>
      <c r="AS242" s="35"/>
      <c r="AT242" s="36"/>
      <c r="AU242" s="20"/>
      <c r="AV242" s="20"/>
      <c r="AW242" s="20"/>
      <c r="AX242" s="20"/>
    </row>
    <row r="243" spans="4:50" s="30" customFormat="1" hidden="1" x14ac:dyDescent="0.3">
      <c r="D243" s="31"/>
      <c r="E243" s="3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32"/>
      <c r="U243" s="33"/>
      <c r="V243" s="33"/>
      <c r="W243" s="33"/>
      <c r="X243" s="33"/>
      <c r="Y243" s="32"/>
      <c r="Z243" s="33"/>
      <c r="AA243" s="33"/>
      <c r="AB243" s="33"/>
      <c r="AC243" s="33"/>
      <c r="AD243" s="34"/>
      <c r="AE243" s="33"/>
      <c r="AF243" s="32"/>
      <c r="AG243" s="33"/>
      <c r="AH243" s="33"/>
      <c r="AI243" s="33"/>
      <c r="AJ243" s="33"/>
      <c r="AK243" s="34"/>
      <c r="AL243" s="35"/>
      <c r="AM243" s="35"/>
      <c r="AN243" s="35"/>
      <c r="AO243" s="35"/>
      <c r="AP243" s="20"/>
      <c r="AQ243" s="20"/>
      <c r="AR243" s="20"/>
      <c r="AS243" s="35"/>
      <c r="AT243" s="36"/>
      <c r="AU243" s="20"/>
      <c r="AV243" s="20"/>
      <c r="AW243" s="20"/>
      <c r="AX243" s="20"/>
    </row>
    <row r="244" spans="4:50" s="30" customFormat="1" hidden="1" x14ac:dyDescent="0.3">
      <c r="D244" s="31"/>
      <c r="E244" s="3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32"/>
      <c r="U244" s="33"/>
      <c r="V244" s="33"/>
      <c r="W244" s="33"/>
      <c r="X244" s="33"/>
      <c r="Y244" s="32"/>
      <c r="Z244" s="33"/>
      <c r="AA244" s="33"/>
      <c r="AB244" s="33"/>
      <c r="AC244" s="33"/>
      <c r="AD244" s="34"/>
      <c r="AE244" s="33"/>
      <c r="AF244" s="32"/>
      <c r="AG244" s="33"/>
      <c r="AH244" s="33"/>
      <c r="AI244" s="33"/>
      <c r="AJ244" s="33"/>
      <c r="AK244" s="34"/>
      <c r="AL244" s="35"/>
      <c r="AM244" s="35"/>
      <c r="AN244" s="35"/>
      <c r="AO244" s="35"/>
      <c r="AP244" s="20"/>
      <c r="AQ244" s="20"/>
      <c r="AR244" s="20"/>
      <c r="AS244" s="35"/>
      <c r="AT244" s="36"/>
      <c r="AU244" s="20"/>
      <c r="AV244" s="20"/>
      <c r="AW244" s="20"/>
      <c r="AX244" s="20"/>
    </row>
    <row r="245" spans="4:50" s="30" customFormat="1" hidden="1" x14ac:dyDescent="0.3">
      <c r="D245" s="31"/>
      <c r="E245" s="3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32"/>
      <c r="U245" s="33"/>
      <c r="V245" s="33"/>
      <c r="W245" s="33"/>
      <c r="X245" s="33"/>
      <c r="Y245" s="32"/>
      <c r="Z245" s="33"/>
      <c r="AA245" s="33"/>
      <c r="AB245" s="33"/>
      <c r="AC245" s="33"/>
      <c r="AD245" s="34"/>
      <c r="AE245" s="33"/>
      <c r="AF245" s="32"/>
      <c r="AG245" s="33"/>
      <c r="AH245" s="33"/>
      <c r="AI245" s="33"/>
      <c r="AJ245" s="33"/>
      <c r="AK245" s="34"/>
      <c r="AL245" s="35"/>
      <c r="AM245" s="35"/>
      <c r="AN245" s="35"/>
      <c r="AO245" s="35"/>
      <c r="AP245" s="20"/>
      <c r="AQ245" s="20"/>
      <c r="AR245" s="20"/>
      <c r="AS245" s="35"/>
      <c r="AT245" s="36"/>
      <c r="AU245" s="20"/>
      <c r="AV245" s="20"/>
      <c r="AW245" s="20"/>
      <c r="AX245" s="20"/>
    </row>
    <row r="246" spans="4:50" s="30" customFormat="1" hidden="1" x14ac:dyDescent="0.3">
      <c r="D246" s="31"/>
      <c r="E246" s="3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32"/>
      <c r="U246" s="33"/>
      <c r="V246" s="33"/>
      <c r="W246" s="33"/>
      <c r="X246" s="33"/>
      <c r="Y246" s="32"/>
      <c r="Z246" s="33"/>
      <c r="AA246" s="33"/>
      <c r="AB246" s="33"/>
      <c r="AC246" s="33"/>
      <c r="AD246" s="34"/>
      <c r="AE246" s="33"/>
      <c r="AF246" s="32"/>
      <c r="AG246" s="33"/>
      <c r="AH246" s="33"/>
      <c r="AI246" s="33"/>
      <c r="AJ246" s="33"/>
      <c r="AK246" s="34"/>
      <c r="AL246" s="35"/>
      <c r="AM246" s="35"/>
      <c r="AN246" s="35"/>
      <c r="AO246" s="35"/>
      <c r="AP246" s="20"/>
      <c r="AQ246" s="20"/>
      <c r="AR246" s="20"/>
      <c r="AS246" s="35"/>
      <c r="AT246" s="36"/>
      <c r="AU246" s="20"/>
      <c r="AV246" s="20"/>
      <c r="AW246" s="20"/>
      <c r="AX246" s="20"/>
    </row>
    <row r="247" spans="4:50" s="30" customFormat="1" hidden="1" x14ac:dyDescent="0.3">
      <c r="D247" s="31"/>
      <c r="E247" s="3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32"/>
      <c r="U247" s="33"/>
      <c r="V247" s="33"/>
      <c r="W247" s="33"/>
      <c r="X247" s="33"/>
      <c r="Y247" s="32"/>
      <c r="Z247" s="33"/>
      <c r="AA247" s="33"/>
      <c r="AB247" s="33"/>
      <c r="AC247" s="33"/>
      <c r="AD247" s="34"/>
      <c r="AE247" s="33"/>
      <c r="AF247" s="32"/>
      <c r="AG247" s="33"/>
      <c r="AH247" s="33"/>
      <c r="AI247" s="33"/>
      <c r="AJ247" s="33"/>
      <c r="AK247" s="34"/>
      <c r="AL247" s="35"/>
      <c r="AM247" s="35"/>
      <c r="AN247" s="35"/>
      <c r="AO247" s="35"/>
      <c r="AP247" s="20"/>
      <c r="AQ247" s="20"/>
      <c r="AR247" s="20"/>
      <c r="AS247" s="35"/>
      <c r="AT247" s="36"/>
      <c r="AU247" s="20"/>
      <c r="AV247" s="20"/>
      <c r="AW247" s="20"/>
      <c r="AX247" s="20"/>
    </row>
    <row r="248" spans="4:50" s="30" customFormat="1" hidden="1" x14ac:dyDescent="0.3">
      <c r="D248" s="31"/>
      <c r="E248" s="3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32"/>
      <c r="U248" s="33"/>
      <c r="V248" s="33"/>
      <c r="W248" s="33"/>
      <c r="X248" s="33"/>
      <c r="Y248" s="32"/>
      <c r="Z248" s="33"/>
      <c r="AA248" s="33"/>
      <c r="AB248" s="33"/>
      <c r="AC248" s="33"/>
      <c r="AD248" s="34"/>
      <c r="AE248" s="33"/>
      <c r="AF248" s="32"/>
      <c r="AG248" s="33"/>
      <c r="AH248" s="33"/>
      <c r="AI248" s="33"/>
      <c r="AJ248" s="33"/>
      <c r="AK248" s="34"/>
      <c r="AL248" s="35"/>
      <c r="AM248" s="35"/>
      <c r="AN248" s="35"/>
      <c r="AO248" s="35"/>
      <c r="AP248" s="20"/>
      <c r="AQ248" s="20"/>
      <c r="AR248" s="20"/>
      <c r="AS248" s="35"/>
      <c r="AT248" s="36"/>
      <c r="AU248" s="20"/>
      <c r="AV248" s="20"/>
      <c r="AW248" s="20"/>
      <c r="AX248" s="20"/>
    </row>
    <row r="249" spans="4:50" s="30" customFormat="1" hidden="1" x14ac:dyDescent="0.3">
      <c r="D249" s="31"/>
      <c r="E249" s="31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32"/>
      <c r="U249" s="33"/>
      <c r="V249" s="33"/>
      <c r="W249" s="33"/>
      <c r="X249" s="33"/>
      <c r="Y249" s="32"/>
      <c r="Z249" s="33"/>
      <c r="AA249" s="33"/>
      <c r="AB249" s="33"/>
      <c r="AC249" s="33"/>
      <c r="AD249" s="34"/>
      <c r="AE249" s="33"/>
      <c r="AF249" s="32"/>
      <c r="AG249" s="33"/>
      <c r="AH249" s="33"/>
      <c r="AI249" s="33"/>
      <c r="AJ249" s="33"/>
      <c r="AK249" s="34"/>
      <c r="AL249" s="35"/>
      <c r="AM249" s="35"/>
      <c r="AN249" s="35"/>
      <c r="AO249" s="35"/>
      <c r="AP249" s="20"/>
      <c r="AQ249" s="20"/>
      <c r="AR249" s="20"/>
      <c r="AS249" s="35"/>
      <c r="AT249" s="36"/>
      <c r="AU249" s="20"/>
      <c r="AV249" s="20"/>
      <c r="AW249" s="20"/>
      <c r="AX249" s="20"/>
    </row>
    <row r="250" spans="4:50" s="30" customFormat="1" hidden="1" x14ac:dyDescent="0.3">
      <c r="D250" s="31"/>
      <c r="E250" s="31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32"/>
      <c r="U250" s="33"/>
      <c r="V250" s="33"/>
      <c r="W250" s="33"/>
      <c r="X250" s="33"/>
      <c r="Y250" s="32"/>
      <c r="Z250" s="33"/>
      <c r="AA250" s="33"/>
      <c r="AB250" s="33"/>
      <c r="AC250" s="33"/>
      <c r="AD250" s="34"/>
      <c r="AE250" s="33"/>
      <c r="AF250" s="32"/>
      <c r="AG250" s="33"/>
      <c r="AH250" s="33"/>
      <c r="AI250" s="33"/>
      <c r="AJ250" s="33"/>
      <c r="AK250" s="34"/>
      <c r="AL250" s="35"/>
      <c r="AM250" s="35"/>
      <c r="AN250" s="35"/>
      <c r="AO250" s="35"/>
      <c r="AP250" s="20"/>
      <c r="AQ250" s="20"/>
      <c r="AR250" s="20"/>
      <c r="AS250" s="35"/>
      <c r="AT250" s="36"/>
      <c r="AU250" s="20"/>
      <c r="AV250" s="20"/>
      <c r="AW250" s="20"/>
      <c r="AX250" s="20"/>
    </row>
    <row r="251" spans="4:50" s="30" customFormat="1" hidden="1" x14ac:dyDescent="0.3">
      <c r="D251" s="31"/>
      <c r="E251" s="31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32"/>
      <c r="U251" s="33"/>
      <c r="V251" s="33"/>
      <c r="W251" s="33"/>
      <c r="X251" s="33"/>
      <c r="Y251" s="32"/>
      <c r="Z251" s="33"/>
      <c r="AA251" s="33"/>
      <c r="AB251" s="33"/>
      <c r="AC251" s="33"/>
      <c r="AD251" s="34"/>
      <c r="AE251" s="33"/>
      <c r="AF251" s="32"/>
      <c r="AG251" s="33"/>
      <c r="AH251" s="33"/>
      <c r="AI251" s="33"/>
      <c r="AJ251" s="33"/>
      <c r="AK251" s="34"/>
      <c r="AL251" s="35"/>
      <c r="AM251" s="35"/>
      <c r="AN251" s="35"/>
      <c r="AO251" s="35"/>
      <c r="AP251" s="20"/>
      <c r="AQ251" s="20"/>
      <c r="AR251" s="20"/>
      <c r="AS251" s="35"/>
      <c r="AT251" s="36"/>
      <c r="AU251" s="20"/>
      <c r="AV251" s="20"/>
      <c r="AW251" s="20"/>
      <c r="AX251" s="20"/>
    </row>
    <row r="252" spans="4:50" s="30" customFormat="1" hidden="1" x14ac:dyDescent="0.3">
      <c r="D252" s="31"/>
      <c r="E252" s="31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32"/>
      <c r="U252" s="33"/>
      <c r="V252" s="33"/>
      <c r="W252" s="33"/>
      <c r="X252" s="33"/>
      <c r="Y252" s="32"/>
      <c r="Z252" s="33"/>
      <c r="AA252" s="33"/>
      <c r="AB252" s="33"/>
      <c r="AC252" s="33"/>
      <c r="AD252" s="34"/>
      <c r="AE252" s="33"/>
      <c r="AF252" s="32"/>
      <c r="AG252" s="33"/>
      <c r="AH252" s="33"/>
      <c r="AI252" s="33"/>
      <c r="AJ252" s="33"/>
      <c r="AK252" s="34"/>
      <c r="AL252" s="35"/>
      <c r="AM252" s="35"/>
      <c r="AN252" s="35"/>
      <c r="AO252" s="35"/>
      <c r="AP252" s="20"/>
      <c r="AQ252" s="20"/>
      <c r="AR252" s="20"/>
      <c r="AS252" s="35"/>
      <c r="AT252" s="36"/>
      <c r="AU252" s="20"/>
      <c r="AV252" s="20"/>
      <c r="AW252" s="20"/>
      <c r="AX252" s="20"/>
    </row>
    <row r="253" spans="4:50" s="30" customFormat="1" hidden="1" x14ac:dyDescent="0.3">
      <c r="D253" s="31"/>
      <c r="E253" s="31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32"/>
      <c r="U253" s="33"/>
      <c r="V253" s="33"/>
      <c r="W253" s="33"/>
      <c r="X253" s="33"/>
      <c r="Y253" s="32"/>
      <c r="Z253" s="33"/>
      <c r="AA253" s="33"/>
      <c r="AB253" s="33"/>
      <c r="AC253" s="33"/>
      <c r="AD253" s="34"/>
      <c r="AE253" s="33"/>
      <c r="AF253" s="32"/>
      <c r="AG253" s="33"/>
      <c r="AH253" s="33"/>
      <c r="AI253" s="33"/>
      <c r="AJ253" s="33"/>
      <c r="AK253" s="34"/>
      <c r="AL253" s="35"/>
      <c r="AM253" s="35"/>
      <c r="AN253" s="35"/>
      <c r="AO253" s="35"/>
      <c r="AP253" s="20"/>
      <c r="AQ253" s="20"/>
      <c r="AR253" s="20"/>
      <c r="AS253" s="35"/>
      <c r="AT253" s="36"/>
      <c r="AU253" s="20"/>
      <c r="AV253" s="20"/>
      <c r="AW253" s="20"/>
      <c r="AX253" s="20"/>
    </row>
    <row r="254" spans="4:50" s="30" customFormat="1" hidden="1" x14ac:dyDescent="0.3">
      <c r="D254" s="31"/>
      <c r="E254" s="31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32"/>
      <c r="U254" s="33"/>
      <c r="V254" s="33"/>
      <c r="W254" s="33"/>
      <c r="X254" s="33"/>
      <c r="Y254" s="32"/>
      <c r="Z254" s="33"/>
      <c r="AA254" s="33"/>
      <c r="AB254" s="33"/>
      <c r="AC254" s="33"/>
      <c r="AD254" s="34"/>
      <c r="AE254" s="33"/>
      <c r="AF254" s="32"/>
      <c r="AG254" s="33"/>
      <c r="AH254" s="33"/>
      <c r="AI254" s="33"/>
      <c r="AJ254" s="33"/>
      <c r="AK254" s="34"/>
      <c r="AL254" s="35"/>
      <c r="AM254" s="35"/>
      <c r="AN254" s="35"/>
      <c r="AO254" s="35"/>
      <c r="AP254" s="20"/>
      <c r="AQ254" s="20"/>
      <c r="AR254" s="20"/>
      <c r="AS254" s="35"/>
      <c r="AT254" s="36"/>
      <c r="AU254" s="20"/>
      <c r="AV254" s="20"/>
      <c r="AW254" s="20"/>
      <c r="AX254" s="20"/>
    </row>
    <row r="255" spans="4:50" s="30" customFormat="1" hidden="1" x14ac:dyDescent="0.3">
      <c r="D255" s="31"/>
      <c r="E255" s="31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32"/>
      <c r="U255" s="33"/>
      <c r="V255" s="33"/>
      <c r="W255" s="33"/>
      <c r="X255" s="33"/>
      <c r="Y255" s="32"/>
      <c r="Z255" s="33"/>
      <c r="AA255" s="33"/>
      <c r="AB255" s="33"/>
      <c r="AC255" s="33"/>
      <c r="AD255" s="34"/>
      <c r="AE255" s="33"/>
      <c r="AF255" s="32"/>
      <c r="AG255" s="33"/>
      <c r="AH255" s="33"/>
      <c r="AI255" s="33"/>
      <c r="AJ255" s="33"/>
      <c r="AK255" s="34"/>
      <c r="AL255" s="35"/>
      <c r="AM255" s="35"/>
      <c r="AN255" s="35"/>
      <c r="AO255" s="35"/>
      <c r="AP255" s="20"/>
      <c r="AQ255" s="20"/>
      <c r="AR255" s="20"/>
      <c r="AS255" s="35"/>
      <c r="AT255" s="36"/>
      <c r="AU255" s="20"/>
      <c r="AV255" s="20"/>
      <c r="AW255" s="20"/>
      <c r="AX255" s="20"/>
    </row>
    <row r="256" spans="4:50" s="30" customFormat="1" hidden="1" x14ac:dyDescent="0.3">
      <c r="D256" s="31"/>
      <c r="E256" s="31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32"/>
      <c r="U256" s="33"/>
      <c r="V256" s="33"/>
      <c r="W256" s="33"/>
      <c r="X256" s="33"/>
      <c r="Y256" s="32"/>
      <c r="Z256" s="33"/>
      <c r="AA256" s="33"/>
      <c r="AB256" s="33"/>
      <c r="AC256" s="33"/>
      <c r="AD256" s="34"/>
      <c r="AE256" s="33"/>
      <c r="AF256" s="32"/>
      <c r="AG256" s="33"/>
      <c r="AH256" s="33"/>
      <c r="AI256" s="33"/>
      <c r="AJ256" s="33"/>
      <c r="AK256" s="34"/>
      <c r="AL256" s="35"/>
      <c r="AM256" s="35"/>
      <c r="AN256" s="35"/>
      <c r="AO256" s="35"/>
      <c r="AP256" s="20"/>
      <c r="AQ256" s="20"/>
      <c r="AR256" s="20"/>
      <c r="AS256" s="35"/>
      <c r="AT256" s="36"/>
      <c r="AU256" s="20"/>
      <c r="AV256" s="20"/>
      <c r="AW256" s="20"/>
      <c r="AX256" s="20"/>
    </row>
    <row r="257" spans="4:50" s="30" customFormat="1" hidden="1" x14ac:dyDescent="0.3">
      <c r="D257" s="31"/>
      <c r="E257" s="3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32"/>
      <c r="U257" s="33"/>
      <c r="V257" s="33"/>
      <c r="W257" s="33"/>
      <c r="X257" s="33"/>
      <c r="Y257" s="32"/>
      <c r="Z257" s="33"/>
      <c r="AA257" s="33"/>
      <c r="AB257" s="33"/>
      <c r="AC257" s="33"/>
      <c r="AD257" s="34"/>
      <c r="AE257" s="33"/>
      <c r="AF257" s="32"/>
      <c r="AG257" s="33"/>
      <c r="AH257" s="33"/>
      <c r="AI257" s="33"/>
      <c r="AJ257" s="33"/>
      <c r="AK257" s="34"/>
      <c r="AL257" s="35"/>
      <c r="AM257" s="35"/>
      <c r="AN257" s="35"/>
      <c r="AO257" s="35"/>
      <c r="AP257" s="20"/>
      <c r="AQ257" s="20"/>
      <c r="AR257" s="20"/>
      <c r="AS257" s="35"/>
      <c r="AT257" s="36"/>
      <c r="AU257" s="20"/>
      <c r="AV257" s="20"/>
      <c r="AW257" s="20"/>
      <c r="AX257" s="20"/>
    </row>
    <row r="258" spans="4:50" s="30" customFormat="1" hidden="1" x14ac:dyDescent="0.3">
      <c r="D258" s="31"/>
      <c r="E258" s="3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32"/>
      <c r="U258" s="33"/>
      <c r="V258" s="33"/>
      <c r="W258" s="33"/>
      <c r="X258" s="33"/>
      <c r="Y258" s="32"/>
      <c r="Z258" s="33"/>
      <c r="AA258" s="33"/>
      <c r="AB258" s="33"/>
      <c r="AC258" s="33"/>
      <c r="AD258" s="34"/>
      <c r="AE258" s="33"/>
      <c r="AF258" s="32"/>
      <c r="AG258" s="33"/>
      <c r="AH258" s="33"/>
      <c r="AI258" s="33"/>
      <c r="AJ258" s="33"/>
      <c r="AK258" s="34"/>
      <c r="AL258" s="35"/>
      <c r="AM258" s="35"/>
      <c r="AN258" s="35"/>
      <c r="AO258" s="35"/>
      <c r="AP258" s="20"/>
      <c r="AQ258" s="20"/>
      <c r="AR258" s="20"/>
      <c r="AS258" s="35"/>
      <c r="AT258" s="36"/>
      <c r="AU258" s="20"/>
      <c r="AV258" s="20"/>
      <c r="AW258" s="20"/>
      <c r="AX258" s="20"/>
    </row>
    <row r="259" spans="4:50" s="30" customFormat="1" hidden="1" x14ac:dyDescent="0.3">
      <c r="D259" s="31"/>
      <c r="E259" s="31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32"/>
      <c r="U259" s="33"/>
      <c r="V259" s="33"/>
      <c r="W259" s="33"/>
      <c r="X259" s="33"/>
      <c r="Y259" s="32"/>
      <c r="Z259" s="33"/>
      <c r="AA259" s="33"/>
      <c r="AB259" s="33"/>
      <c r="AC259" s="33"/>
      <c r="AD259" s="34"/>
      <c r="AE259" s="33"/>
      <c r="AF259" s="32"/>
      <c r="AG259" s="33"/>
      <c r="AH259" s="33"/>
      <c r="AI259" s="33"/>
      <c r="AJ259" s="33"/>
      <c r="AK259" s="34"/>
      <c r="AL259" s="35"/>
      <c r="AM259" s="35"/>
      <c r="AN259" s="35"/>
      <c r="AO259" s="35"/>
      <c r="AP259" s="20"/>
      <c r="AQ259" s="20"/>
      <c r="AR259" s="20"/>
      <c r="AS259" s="35"/>
      <c r="AT259" s="36"/>
      <c r="AU259" s="20"/>
      <c r="AV259" s="20"/>
      <c r="AW259" s="20"/>
      <c r="AX259" s="20"/>
    </row>
    <row r="260" spans="4:50" s="30" customFormat="1" hidden="1" x14ac:dyDescent="0.3">
      <c r="D260" s="31"/>
      <c r="E260" s="31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32"/>
      <c r="U260" s="33"/>
      <c r="V260" s="33"/>
      <c r="W260" s="33"/>
      <c r="X260" s="33"/>
      <c r="Y260" s="32"/>
      <c r="Z260" s="33"/>
      <c r="AA260" s="33"/>
      <c r="AB260" s="33"/>
      <c r="AC260" s="33"/>
      <c r="AD260" s="34"/>
      <c r="AE260" s="33"/>
      <c r="AF260" s="32"/>
      <c r="AG260" s="33"/>
      <c r="AH260" s="33"/>
      <c r="AI260" s="33"/>
      <c r="AJ260" s="33"/>
      <c r="AK260" s="34"/>
      <c r="AL260" s="35"/>
      <c r="AM260" s="35"/>
      <c r="AN260" s="35"/>
      <c r="AO260" s="35"/>
      <c r="AP260" s="20"/>
      <c r="AQ260" s="20"/>
      <c r="AR260" s="20"/>
      <c r="AS260" s="35"/>
      <c r="AT260" s="36"/>
      <c r="AU260" s="20"/>
      <c r="AV260" s="20"/>
      <c r="AW260" s="20"/>
      <c r="AX260" s="20"/>
    </row>
    <row r="261" spans="4:50" s="30" customFormat="1" hidden="1" x14ac:dyDescent="0.3">
      <c r="D261" s="31"/>
      <c r="E261" s="31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32"/>
      <c r="U261" s="33"/>
      <c r="V261" s="33"/>
      <c r="W261" s="33"/>
      <c r="X261" s="33"/>
      <c r="Y261" s="32"/>
      <c r="Z261" s="33"/>
      <c r="AA261" s="33"/>
      <c r="AB261" s="33"/>
      <c r="AC261" s="33"/>
      <c r="AD261" s="34"/>
      <c r="AE261" s="33"/>
      <c r="AF261" s="32"/>
      <c r="AG261" s="33"/>
      <c r="AH261" s="33"/>
      <c r="AI261" s="33"/>
      <c r="AJ261" s="33"/>
      <c r="AK261" s="34"/>
      <c r="AL261" s="35"/>
      <c r="AM261" s="35"/>
      <c r="AN261" s="35"/>
      <c r="AO261" s="35"/>
      <c r="AP261" s="20"/>
      <c r="AQ261" s="20"/>
      <c r="AR261" s="20"/>
      <c r="AS261" s="35"/>
      <c r="AT261" s="36"/>
      <c r="AU261" s="20"/>
      <c r="AV261" s="20"/>
      <c r="AW261" s="20"/>
      <c r="AX261" s="20"/>
    </row>
    <row r="262" spans="4:50" s="30" customFormat="1" hidden="1" x14ac:dyDescent="0.3">
      <c r="D262" s="31"/>
      <c r="E262" s="31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32"/>
      <c r="U262" s="33"/>
      <c r="V262" s="33"/>
      <c r="W262" s="33"/>
      <c r="X262" s="33"/>
      <c r="Y262" s="32"/>
      <c r="Z262" s="33"/>
      <c r="AA262" s="33"/>
      <c r="AB262" s="33"/>
      <c r="AC262" s="33"/>
      <c r="AD262" s="34"/>
      <c r="AE262" s="33"/>
      <c r="AF262" s="32"/>
      <c r="AG262" s="33"/>
      <c r="AH262" s="33"/>
      <c r="AI262" s="33"/>
      <c r="AJ262" s="33"/>
      <c r="AK262" s="34"/>
      <c r="AL262" s="35"/>
      <c r="AM262" s="35"/>
      <c r="AN262" s="35"/>
      <c r="AO262" s="35"/>
      <c r="AP262" s="20"/>
      <c r="AQ262" s="20"/>
      <c r="AR262" s="20"/>
      <c r="AS262" s="35"/>
      <c r="AT262" s="36"/>
      <c r="AU262" s="20"/>
      <c r="AV262" s="20"/>
      <c r="AW262" s="20"/>
      <c r="AX262" s="20"/>
    </row>
    <row r="263" spans="4:50" s="30" customFormat="1" hidden="1" x14ac:dyDescent="0.3">
      <c r="D263" s="31"/>
      <c r="E263" s="31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32"/>
      <c r="U263" s="33"/>
      <c r="V263" s="33"/>
      <c r="W263" s="33"/>
      <c r="X263" s="33"/>
      <c r="Y263" s="32"/>
      <c r="Z263" s="33"/>
      <c r="AA263" s="33"/>
      <c r="AB263" s="33"/>
      <c r="AC263" s="33"/>
      <c r="AD263" s="34"/>
      <c r="AE263" s="33"/>
      <c r="AF263" s="32"/>
      <c r="AG263" s="33"/>
      <c r="AH263" s="33"/>
      <c r="AI263" s="33"/>
      <c r="AJ263" s="33"/>
      <c r="AK263" s="34"/>
      <c r="AL263" s="35"/>
      <c r="AM263" s="35"/>
      <c r="AN263" s="35"/>
      <c r="AO263" s="35"/>
      <c r="AP263" s="20"/>
      <c r="AQ263" s="20"/>
      <c r="AR263" s="20"/>
      <c r="AS263" s="35"/>
      <c r="AT263" s="36"/>
      <c r="AU263" s="20"/>
      <c r="AV263" s="20"/>
      <c r="AW263" s="20"/>
      <c r="AX263" s="20"/>
    </row>
    <row r="264" spans="4:50" s="30" customFormat="1" hidden="1" x14ac:dyDescent="0.3">
      <c r="D264" s="31"/>
      <c r="E264" s="31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32"/>
      <c r="U264" s="33"/>
      <c r="V264" s="33"/>
      <c r="W264" s="33"/>
      <c r="X264" s="33"/>
      <c r="Y264" s="32"/>
      <c r="Z264" s="33"/>
      <c r="AA264" s="33"/>
      <c r="AB264" s="33"/>
      <c r="AC264" s="33"/>
      <c r="AD264" s="34"/>
      <c r="AE264" s="33"/>
      <c r="AF264" s="32"/>
      <c r="AG264" s="33"/>
      <c r="AH264" s="33"/>
      <c r="AI264" s="33"/>
      <c r="AJ264" s="33"/>
      <c r="AK264" s="34"/>
      <c r="AL264" s="35"/>
      <c r="AM264" s="35"/>
      <c r="AN264" s="35"/>
      <c r="AO264" s="35"/>
      <c r="AP264" s="20"/>
      <c r="AQ264" s="20"/>
      <c r="AR264" s="20"/>
      <c r="AS264" s="35"/>
      <c r="AT264" s="36"/>
      <c r="AU264" s="20"/>
      <c r="AV264" s="20"/>
      <c r="AW264" s="20"/>
      <c r="AX264" s="20"/>
    </row>
    <row r="265" spans="4:50" s="30" customFormat="1" hidden="1" x14ac:dyDescent="0.3">
      <c r="D265" s="31"/>
      <c r="E265" s="31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32"/>
      <c r="U265" s="33"/>
      <c r="V265" s="33"/>
      <c r="W265" s="33"/>
      <c r="X265" s="33"/>
      <c r="Y265" s="32"/>
      <c r="Z265" s="33"/>
      <c r="AA265" s="33"/>
      <c r="AB265" s="33"/>
      <c r="AC265" s="33"/>
      <c r="AD265" s="34"/>
      <c r="AE265" s="33"/>
      <c r="AF265" s="32"/>
      <c r="AG265" s="33"/>
      <c r="AH265" s="33"/>
      <c r="AI265" s="33"/>
      <c r="AJ265" s="33"/>
      <c r="AK265" s="34"/>
      <c r="AL265" s="35"/>
      <c r="AM265" s="35"/>
      <c r="AN265" s="35"/>
      <c r="AO265" s="35"/>
      <c r="AP265" s="20"/>
      <c r="AQ265" s="20"/>
      <c r="AR265" s="20"/>
      <c r="AS265" s="35"/>
      <c r="AT265" s="36"/>
      <c r="AU265" s="20"/>
      <c r="AV265" s="20"/>
      <c r="AW265" s="20"/>
      <c r="AX265" s="20"/>
    </row>
    <row r="266" spans="4:50" s="30" customFormat="1" hidden="1" x14ac:dyDescent="0.3">
      <c r="D266" s="31"/>
      <c r="E266" s="31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32"/>
      <c r="U266" s="33"/>
      <c r="V266" s="33"/>
      <c r="W266" s="33"/>
      <c r="X266" s="33"/>
      <c r="Y266" s="32"/>
      <c r="Z266" s="33"/>
      <c r="AA266" s="33"/>
      <c r="AB266" s="33"/>
      <c r="AC266" s="33"/>
      <c r="AD266" s="34"/>
      <c r="AE266" s="33"/>
      <c r="AF266" s="32"/>
      <c r="AG266" s="33"/>
      <c r="AH266" s="33"/>
      <c r="AI266" s="33"/>
      <c r="AJ266" s="33"/>
      <c r="AK266" s="34"/>
      <c r="AL266" s="35"/>
      <c r="AM266" s="35"/>
      <c r="AN266" s="35"/>
      <c r="AO266" s="35"/>
      <c r="AP266" s="20"/>
      <c r="AQ266" s="20"/>
      <c r="AR266" s="20"/>
      <c r="AS266" s="35"/>
      <c r="AT266" s="36"/>
      <c r="AU266" s="20"/>
      <c r="AV266" s="20"/>
      <c r="AW266" s="20"/>
      <c r="AX266" s="20"/>
    </row>
    <row r="267" spans="4:50" s="30" customFormat="1" hidden="1" x14ac:dyDescent="0.3">
      <c r="D267" s="31"/>
      <c r="E267" s="31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32"/>
      <c r="U267" s="33"/>
      <c r="V267" s="33"/>
      <c r="W267" s="33"/>
      <c r="X267" s="33"/>
      <c r="Y267" s="32"/>
      <c r="Z267" s="33"/>
      <c r="AA267" s="33"/>
      <c r="AB267" s="33"/>
      <c r="AC267" s="33"/>
      <c r="AD267" s="34"/>
      <c r="AE267" s="33"/>
      <c r="AF267" s="32"/>
      <c r="AG267" s="33"/>
      <c r="AH267" s="33"/>
      <c r="AI267" s="33"/>
      <c r="AJ267" s="33"/>
      <c r="AK267" s="34"/>
      <c r="AL267" s="35"/>
      <c r="AM267" s="35"/>
      <c r="AN267" s="35"/>
      <c r="AO267" s="35"/>
      <c r="AP267" s="20"/>
      <c r="AQ267" s="20"/>
      <c r="AR267" s="20"/>
      <c r="AS267" s="35"/>
      <c r="AT267" s="36"/>
      <c r="AU267" s="20"/>
      <c r="AV267" s="20"/>
      <c r="AW267" s="20"/>
      <c r="AX267" s="20"/>
    </row>
    <row r="268" spans="4:50" s="30" customFormat="1" hidden="1" x14ac:dyDescent="0.3">
      <c r="D268" s="31"/>
      <c r="E268" s="31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32"/>
      <c r="U268" s="33"/>
      <c r="V268" s="33"/>
      <c r="W268" s="33"/>
      <c r="X268" s="33"/>
      <c r="Y268" s="32"/>
      <c r="Z268" s="33"/>
      <c r="AA268" s="33"/>
      <c r="AB268" s="33"/>
      <c r="AC268" s="33"/>
      <c r="AD268" s="34"/>
      <c r="AE268" s="33"/>
      <c r="AF268" s="32"/>
      <c r="AG268" s="33"/>
      <c r="AH268" s="33"/>
      <c r="AI268" s="33"/>
      <c r="AJ268" s="33"/>
      <c r="AK268" s="34"/>
      <c r="AL268" s="35"/>
      <c r="AM268" s="35"/>
      <c r="AN268" s="35"/>
      <c r="AO268" s="35"/>
      <c r="AP268" s="20"/>
      <c r="AQ268" s="20"/>
      <c r="AR268" s="20"/>
      <c r="AS268" s="35"/>
      <c r="AT268" s="36"/>
      <c r="AU268" s="20"/>
      <c r="AV268" s="20"/>
      <c r="AW268" s="20"/>
      <c r="AX268" s="20"/>
    </row>
    <row r="269" spans="4:50" s="30" customFormat="1" hidden="1" x14ac:dyDescent="0.3">
      <c r="D269" s="31"/>
      <c r="E269" s="31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32"/>
      <c r="U269" s="33"/>
      <c r="V269" s="33"/>
      <c r="W269" s="33"/>
      <c r="X269" s="33"/>
      <c r="Y269" s="32"/>
      <c r="Z269" s="33"/>
      <c r="AA269" s="33"/>
      <c r="AB269" s="33"/>
      <c r="AC269" s="33"/>
      <c r="AD269" s="34"/>
      <c r="AE269" s="33"/>
      <c r="AF269" s="32"/>
      <c r="AG269" s="33"/>
      <c r="AH269" s="33"/>
      <c r="AI269" s="33"/>
      <c r="AJ269" s="33"/>
      <c r="AK269" s="34"/>
      <c r="AL269" s="35"/>
      <c r="AM269" s="35"/>
      <c r="AN269" s="35"/>
      <c r="AO269" s="35"/>
      <c r="AP269" s="20"/>
      <c r="AQ269" s="20"/>
      <c r="AR269" s="20"/>
      <c r="AS269" s="35"/>
      <c r="AT269" s="36"/>
      <c r="AU269" s="20"/>
      <c r="AV269" s="20"/>
      <c r="AW269" s="20"/>
      <c r="AX269" s="20"/>
    </row>
    <row r="270" spans="4:50" s="30" customFormat="1" hidden="1" x14ac:dyDescent="0.3">
      <c r="D270" s="31"/>
      <c r="E270" s="31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32"/>
      <c r="U270" s="33"/>
      <c r="V270" s="33"/>
      <c r="W270" s="33"/>
      <c r="X270" s="33"/>
      <c r="Y270" s="32"/>
      <c r="Z270" s="33"/>
      <c r="AA270" s="33"/>
      <c r="AB270" s="33"/>
      <c r="AC270" s="33"/>
      <c r="AD270" s="34"/>
      <c r="AE270" s="33"/>
      <c r="AF270" s="32"/>
      <c r="AG270" s="33"/>
      <c r="AH270" s="33"/>
      <c r="AI270" s="33"/>
      <c r="AJ270" s="33"/>
      <c r="AK270" s="34"/>
      <c r="AL270" s="35"/>
      <c r="AM270" s="35"/>
      <c r="AN270" s="35"/>
      <c r="AO270" s="35"/>
      <c r="AP270" s="20"/>
      <c r="AQ270" s="20"/>
      <c r="AR270" s="20"/>
      <c r="AS270" s="35"/>
      <c r="AT270" s="36"/>
      <c r="AU270" s="20"/>
      <c r="AV270" s="20"/>
      <c r="AW270" s="20"/>
      <c r="AX270" s="20"/>
    </row>
    <row r="271" spans="4:50" s="30" customFormat="1" hidden="1" x14ac:dyDescent="0.3">
      <c r="D271" s="31"/>
      <c r="E271" s="31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32"/>
      <c r="U271" s="33"/>
      <c r="V271" s="33"/>
      <c r="W271" s="33"/>
      <c r="X271" s="33"/>
      <c r="Y271" s="32"/>
      <c r="Z271" s="33"/>
      <c r="AA271" s="33"/>
      <c r="AB271" s="33"/>
      <c r="AC271" s="33"/>
      <c r="AD271" s="34"/>
      <c r="AE271" s="33"/>
      <c r="AF271" s="32"/>
      <c r="AG271" s="33"/>
      <c r="AH271" s="33"/>
      <c r="AI271" s="33"/>
      <c r="AJ271" s="33"/>
      <c r="AK271" s="34"/>
      <c r="AL271" s="35"/>
      <c r="AM271" s="35"/>
      <c r="AN271" s="35"/>
      <c r="AO271" s="35"/>
      <c r="AP271" s="20"/>
      <c r="AQ271" s="20"/>
      <c r="AR271" s="20"/>
      <c r="AS271" s="35"/>
      <c r="AT271" s="36"/>
      <c r="AU271" s="20"/>
      <c r="AV271" s="20"/>
      <c r="AW271" s="20"/>
      <c r="AX271" s="20"/>
    </row>
    <row r="272" spans="4:50" s="30" customFormat="1" hidden="1" x14ac:dyDescent="0.3">
      <c r="D272" s="31"/>
      <c r="E272" s="31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32"/>
      <c r="U272" s="33"/>
      <c r="V272" s="33"/>
      <c r="W272" s="33"/>
      <c r="X272" s="33"/>
      <c r="Y272" s="32"/>
      <c r="Z272" s="33"/>
      <c r="AA272" s="33"/>
      <c r="AB272" s="33"/>
      <c r="AC272" s="33"/>
      <c r="AD272" s="34"/>
      <c r="AE272" s="33"/>
      <c r="AF272" s="32"/>
      <c r="AG272" s="33"/>
      <c r="AH272" s="33"/>
      <c r="AI272" s="33"/>
      <c r="AJ272" s="33"/>
      <c r="AK272" s="34"/>
      <c r="AL272" s="35"/>
      <c r="AM272" s="35"/>
      <c r="AN272" s="35"/>
      <c r="AO272" s="35"/>
      <c r="AP272" s="20"/>
      <c r="AQ272" s="20"/>
      <c r="AR272" s="20"/>
      <c r="AS272" s="35"/>
      <c r="AT272" s="36"/>
      <c r="AU272" s="20"/>
      <c r="AV272" s="20"/>
      <c r="AW272" s="20"/>
      <c r="AX272" s="20"/>
    </row>
    <row r="273" spans="4:50" s="30" customFormat="1" hidden="1" x14ac:dyDescent="0.3">
      <c r="D273" s="31"/>
      <c r="E273" s="31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32"/>
      <c r="U273" s="33"/>
      <c r="V273" s="33"/>
      <c r="W273" s="33"/>
      <c r="X273" s="33"/>
      <c r="Y273" s="32"/>
      <c r="Z273" s="33"/>
      <c r="AA273" s="33"/>
      <c r="AB273" s="33"/>
      <c r="AC273" s="33"/>
      <c r="AD273" s="34"/>
      <c r="AE273" s="33"/>
      <c r="AF273" s="32"/>
      <c r="AG273" s="33"/>
      <c r="AH273" s="33"/>
      <c r="AI273" s="33"/>
      <c r="AJ273" s="33"/>
      <c r="AK273" s="34"/>
      <c r="AL273" s="35"/>
      <c r="AM273" s="35"/>
      <c r="AN273" s="35"/>
      <c r="AO273" s="35"/>
      <c r="AP273" s="20"/>
      <c r="AQ273" s="20"/>
      <c r="AR273" s="20"/>
      <c r="AS273" s="35"/>
      <c r="AT273" s="36"/>
      <c r="AU273" s="20"/>
      <c r="AV273" s="20"/>
      <c r="AW273" s="20"/>
      <c r="AX273" s="20"/>
    </row>
    <row r="274" spans="4:50" s="30" customFormat="1" hidden="1" x14ac:dyDescent="0.3">
      <c r="D274" s="31"/>
      <c r="E274" s="31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32"/>
      <c r="U274" s="33"/>
      <c r="V274" s="33"/>
      <c r="W274" s="33"/>
      <c r="X274" s="33"/>
      <c r="Y274" s="32"/>
      <c r="Z274" s="33"/>
      <c r="AA274" s="33"/>
      <c r="AB274" s="33"/>
      <c r="AC274" s="33"/>
      <c r="AD274" s="34"/>
      <c r="AE274" s="33"/>
      <c r="AF274" s="32"/>
      <c r="AG274" s="33"/>
      <c r="AH274" s="33"/>
      <c r="AI274" s="33"/>
      <c r="AJ274" s="33"/>
      <c r="AK274" s="34"/>
      <c r="AL274" s="35"/>
      <c r="AM274" s="35"/>
      <c r="AN274" s="35"/>
      <c r="AO274" s="35"/>
      <c r="AP274" s="20"/>
      <c r="AQ274" s="20"/>
      <c r="AR274" s="20"/>
      <c r="AS274" s="35"/>
      <c r="AT274" s="36"/>
      <c r="AU274" s="20"/>
      <c r="AV274" s="20"/>
      <c r="AW274" s="20"/>
      <c r="AX274" s="20"/>
    </row>
    <row r="275" spans="4:50" s="30" customFormat="1" hidden="1" x14ac:dyDescent="0.3">
      <c r="D275" s="31"/>
      <c r="E275" s="31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32"/>
      <c r="U275" s="33"/>
      <c r="V275" s="33"/>
      <c r="W275" s="33"/>
      <c r="X275" s="33"/>
      <c r="Y275" s="32"/>
      <c r="Z275" s="33"/>
      <c r="AA275" s="33"/>
      <c r="AB275" s="33"/>
      <c r="AC275" s="33"/>
      <c r="AD275" s="34"/>
      <c r="AE275" s="33"/>
      <c r="AF275" s="32"/>
      <c r="AG275" s="33"/>
      <c r="AH275" s="33"/>
      <c r="AI275" s="33"/>
      <c r="AJ275" s="33"/>
      <c r="AK275" s="34"/>
      <c r="AL275" s="35"/>
      <c r="AM275" s="35"/>
      <c r="AN275" s="35"/>
      <c r="AO275" s="35"/>
      <c r="AP275" s="20"/>
      <c r="AQ275" s="20"/>
      <c r="AR275" s="20"/>
      <c r="AS275" s="35"/>
      <c r="AT275" s="36"/>
      <c r="AU275" s="20"/>
      <c r="AV275" s="20"/>
      <c r="AW275" s="20"/>
      <c r="AX275" s="20"/>
    </row>
    <row r="276" spans="4:50" s="30" customFormat="1" hidden="1" x14ac:dyDescent="0.3">
      <c r="D276" s="31"/>
      <c r="E276" s="31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32"/>
      <c r="U276" s="33"/>
      <c r="V276" s="33"/>
      <c r="W276" s="33"/>
      <c r="X276" s="33"/>
      <c r="Y276" s="32"/>
      <c r="Z276" s="33"/>
      <c r="AA276" s="33"/>
      <c r="AB276" s="33"/>
      <c r="AC276" s="33"/>
      <c r="AD276" s="34"/>
      <c r="AE276" s="33"/>
      <c r="AF276" s="32"/>
      <c r="AG276" s="33"/>
      <c r="AH276" s="33"/>
      <c r="AI276" s="33"/>
      <c r="AJ276" s="33"/>
      <c r="AK276" s="34"/>
      <c r="AL276" s="35"/>
      <c r="AM276" s="35"/>
      <c r="AN276" s="35"/>
      <c r="AO276" s="35"/>
      <c r="AP276" s="20"/>
      <c r="AQ276" s="20"/>
      <c r="AR276" s="20"/>
      <c r="AS276" s="35"/>
      <c r="AT276" s="36"/>
      <c r="AU276" s="20"/>
      <c r="AV276" s="20"/>
      <c r="AW276" s="20"/>
      <c r="AX276" s="20"/>
    </row>
    <row r="277" spans="4:50" s="30" customFormat="1" hidden="1" x14ac:dyDescent="0.3">
      <c r="D277" s="31"/>
      <c r="E277" s="31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32"/>
      <c r="U277" s="33"/>
      <c r="V277" s="33"/>
      <c r="W277" s="33"/>
      <c r="X277" s="33"/>
      <c r="Y277" s="32"/>
      <c r="Z277" s="33"/>
      <c r="AA277" s="33"/>
      <c r="AB277" s="33"/>
      <c r="AC277" s="33"/>
      <c r="AD277" s="34"/>
      <c r="AE277" s="33"/>
      <c r="AF277" s="32"/>
      <c r="AG277" s="33"/>
      <c r="AH277" s="33"/>
      <c r="AI277" s="33"/>
      <c r="AJ277" s="33"/>
      <c r="AK277" s="34"/>
      <c r="AL277" s="35"/>
      <c r="AM277" s="35"/>
      <c r="AN277" s="35"/>
      <c r="AO277" s="35"/>
      <c r="AP277" s="20"/>
      <c r="AQ277" s="20"/>
      <c r="AR277" s="20"/>
      <c r="AS277" s="35"/>
      <c r="AT277" s="36"/>
      <c r="AU277" s="20"/>
      <c r="AV277" s="20"/>
      <c r="AW277" s="20"/>
      <c r="AX277" s="20"/>
    </row>
    <row r="278" spans="4:50" s="30" customFormat="1" hidden="1" x14ac:dyDescent="0.3">
      <c r="D278" s="31"/>
      <c r="E278" s="31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32"/>
      <c r="U278" s="33"/>
      <c r="V278" s="33"/>
      <c r="W278" s="33"/>
      <c r="X278" s="33"/>
      <c r="Y278" s="32"/>
      <c r="Z278" s="33"/>
      <c r="AA278" s="33"/>
      <c r="AB278" s="33"/>
      <c r="AC278" s="33"/>
      <c r="AD278" s="34"/>
      <c r="AE278" s="33"/>
      <c r="AF278" s="32"/>
      <c r="AG278" s="33"/>
      <c r="AH278" s="33"/>
      <c r="AI278" s="33"/>
      <c r="AJ278" s="33"/>
      <c r="AK278" s="34"/>
      <c r="AL278" s="35"/>
      <c r="AM278" s="35"/>
      <c r="AN278" s="35"/>
      <c r="AO278" s="35"/>
      <c r="AP278" s="20"/>
      <c r="AQ278" s="20"/>
      <c r="AR278" s="20"/>
      <c r="AS278" s="35"/>
      <c r="AT278" s="36"/>
      <c r="AU278" s="20"/>
      <c r="AV278" s="20"/>
      <c r="AW278" s="20"/>
      <c r="AX278" s="20"/>
    </row>
    <row r="279" spans="4:50" s="30" customFormat="1" hidden="1" x14ac:dyDescent="0.3">
      <c r="D279" s="31"/>
      <c r="E279" s="31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32"/>
      <c r="U279" s="33"/>
      <c r="V279" s="33"/>
      <c r="W279" s="33"/>
      <c r="X279" s="33"/>
      <c r="Y279" s="32"/>
      <c r="Z279" s="33"/>
      <c r="AA279" s="33"/>
      <c r="AB279" s="33"/>
      <c r="AC279" s="33"/>
      <c r="AD279" s="34"/>
      <c r="AE279" s="33"/>
      <c r="AF279" s="32"/>
      <c r="AG279" s="33"/>
      <c r="AH279" s="33"/>
      <c r="AI279" s="33"/>
      <c r="AJ279" s="33"/>
      <c r="AK279" s="34"/>
      <c r="AL279" s="35"/>
      <c r="AM279" s="35"/>
      <c r="AN279" s="35"/>
      <c r="AO279" s="35"/>
      <c r="AP279" s="20"/>
      <c r="AQ279" s="20"/>
      <c r="AR279" s="20"/>
      <c r="AS279" s="35"/>
      <c r="AT279" s="36"/>
      <c r="AU279" s="20"/>
      <c r="AV279" s="20"/>
      <c r="AW279" s="20"/>
      <c r="AX279" s="20"/>
    </row>
    <row r="280" spans="4:50" s="30" customFormat="1" hidden="1" x14ac:dyDescent="0.3">
      <c r="D280" s="31"/>
      <c r="E280" s="31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32"/>
      <c r="U280" s="33"/>
      <c r="V280" s="33"/>
      <c r="W280" s="33"/>
      <c r="X280" s="33"/>
      <c r="Y280" s="32"/>
      <c r="Z280" s="33"/>
      <c r="AA280" s="33"/>
      <c r="AB280" s="33"/>
      <c r="AC280" s="33"/>
      <c r="AD280" s="34"/>
      <c r="AE280" s="33"/>
      <c r="AF280" s="32"/>
      <c r="AG280" s="33"/>
      <c r="AH280" s="33"/>
      <c r="AI280" s="33"/>
      <c r="AJ280" s="33"/>
      <c r="AK280" s="34"/>
      <c r="AL280" s="35"/>
      <c r="AM280" s="35"/>
      <c r="AN280" s="35"/>
      <c r="AO280" s="35"/>
      <c r="AP280" s="20"/>
      <c r="AQ280" s="20"/>
      <c r="AR280" s="20"/>
      <c r="AS280" s="35"/>
      <c r="AT280" s="36"/>
      <c r="AU280" s="20"/>
      <c r="AV280" s="20"/>
      <c r="AW280" s="20"/>
      <c r="AX280" s="20"/>
    </row>
    <row r="281" spans="4:50" s="30" customFormat="1" hidden="1" x14ac:dyDescent="0.3">
      <c r="D281" s="31"/>
      <c r="E281" s="31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32"/>
      <c r="U281" s="33"/>
      <c r="V281" s="33"/>
      <c r="W281" s="33"/>
      <c r="X281" s="33"/>
      <c r="Y281" s="32"/>
      <c r="Z281" s="33"/>
      <c r="AA281" s="33"/>
      <c r="AB281" s="33"/>
      <c r="AC281" s="33"/>
      <c r="AD281" s="34"/>
      <c r="AE281" s="33"/>
      <c r="AF281" s="32"/>
      <c r="AG281" s="33"/>
      <c r="AH281" s="33"/>
      <c r="AI281" s="33"/>
      <c r="AJ281" s="33"/>
      <c r="AK281" s="34"/>
      <c r="AL281" s="35"/>
      <c r="AM281" s="35"/>
      <c r="AN281" s="35"/>
      <c r="AO281" s="35"/>
      <c r="AP281" s="20"/>
      <c r="AQ281" s="20"/>
      <c r="AR281" s="20"/>
      <c r="AS281" s="35"/>
      <c r="AT281" s="36"/>
      <c r="AU281" s="20"/>
      <c r="AV281" s="20"/>
      <c r="AW281" s="20"/>
      <c r="AX281" s="20"/>
    </row>
    <row r="282" spans="4:50" s="30" customFormat="1" hidden="1" x14ac:dyDescent="0.3">
      <c r="D282" s="31"/>
      <c r="E282" s="31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32"/>
      <c r="U282" s="33"/>
      <c r="V282" s="33"/>
      <c r="W282" s="33"/>
      <c r="X282" s="33"/>
      <c r="Y282" s="32"/>
      <c r="Z282" s="33"/>
      <c r="AA282" s="33"/>
      <c r="AB282" s="33"/>
      <c r="AC282" s="33"/>
      <c r="AD282" s="34"/>
      <c r="AE282" s="33"/>
      <c r="AF282" s="32"/>
      <c r="AG282" s="33"/>
      <c r="AH282" s="33"/>
      <c r="AI282" s="33"/>
      <c r="AJ282" s="33"/>
      <c r="AK282" s="34"/>
      <c r="AL282" s="35"/>
      <c r="AM282" s="35"/>
      <c r="AN282" s="35"/>
      <c r="AO282" s="35"/>
      <c r="AP282" s="20"/>
      <c r="AQ282" s="20"/>
      <c r="AR282" s="20"/>
      <c r="AS282" s="35"/>
      <c r="AT282" s="36"/>
      <c r="AU282" s="20"/>
      <c r="AV282" s="20"/>
      <c r="AW282" s="20"/>
      <c r="AX282" s="20"/>
    </row>
    <row r="283" spans="4:50" s="30" customFormat="1" hidden="1" x14ac:dyDescent="0.3">
      <c r="D283" s="31"/>
      <c r="E283" s="31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32"/>
      <c r="U283" s="33"/>
      <c r="V283" s="33"/>
      <c r="W283" s="33"/>
      <c r="X283" s="33"/>
      <c r="Y283" s="32"/>
      <c r="Z283" s="33"/>
      <c r="AA283" s="33"/>
      <c r="AB283" s="33"/>
      <c r="AC283" s="33"/>
      <c r="AD283" s="34"/>
      <c r="AE283" s="33"/>
      <c r="AF283" s="32"/>
      <c r="AG283" s="33"/>
      <c r="AH283" s="33"/>
      <c r="AI283" s="33"/>
      <c r="AJ283" s="33"/>
      <c r="AK283" s="34"/>
      <c r="AL283" s="35"/>
      <c r="AM283" s="35"/>
      <c r="AN283" s="35"/>
      <c r="AO283" s="35"/>
      <c r="AP283" s="20"/>
      <c r="AQ283" s="20"/>
      <c r="AR283" s="20"/>
      <c r="AS283" s="35"/>
      <c r="AT283" s="36"/>
      <c r="AU283" s="20"/>
      <c r="AV283" s="20"/>
      <c r="AW283" s="20"/>
      <c r="AX283" s="20"/>
    </row>
    <row r="284" spans="4:50" s="30" customFormat="1" hidden="1" x14ac:dyDescent="0.3">
      <c r="D284" s="31"/>
      <c r="E284" s="31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32"/>
      <c r="U284" s="33"/>
      <c r="V284" s="33"/>
      <c r="W284" s="33"/>
      <c r="X284" s="33"/>
      <c r="Y284" s="32"/>
      <c r="Z284" s="33"/>
      <c r="AA284" s="33"/>
      <c r="AB284" s="33"/>
      <c r="AC284" s="33"/>
      <c r="AD284" s="34"/>
      <c r="AE284" s="33"/>
      <c r="AF284" s="32"/>
      <c r="AG284" s="33"/>
      <c r="AH284" s="33"/>
      <c r="AI284" s="33"/>
      <c r="AJ284" s="33"/>
      <c r="AK284" s="34"/>
      <c r="AL284" s="35"/>
      <c r="AM284" s="35"/>
      <c r="AN284" s="35"/>
      <c r="AO284" s="35"/>
      <c r="AP284" s="20"/>
      <c r="AQ284" s="20"/>
      <c r="AR284" s="20"/>
      <c r="AS284" s="35"/>
      <c r="AT284" s="36"/>
      <c r="AU284" s="20"/>
      <c r="AV284" s="20"/>
      <c r="AW284" s="20"/>
      <c r="AX284" s="20"/>
    </row>
    <row r="285" spans="4:50" s="30" customFormat="1" hidden="1" x14ac:dyDescent="0.3">
      <c r="D285" s="31"/>
      <c r="E285" s="31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32"/>
      <c r="U285" s="33"/>
      <c r="V285" s="33"/>
      <c r="W285" s="33"/>
      <c r="X285" s="33"/>
      <c r="Y285" s="32"/>
      <c r="Z285" s="33"/>
      <c r="AA285" s="33"/>
      <c r="AB285" s="33"/>
      <c r="AC285" s="33"/>
      <c r="AD285" s="34"/>
      <c r="AE285" s="33"/>
      <c r="AF285" s="32"/>
      <c r="AG285" s="33"/>
      <c r="AH285" s="33"/>
      <c r="AI285" s="33"/>
      <c r="AJ285" s="33"/>
      <c r="AK285" s="34"/>
      <c r="AL285" s="35"/>
      <c r="AM285" s="35"/>
      <c r="AN285" s="35"/>
      <c r="AO285" s="35"/>
      <c r="AP285" s="20"/>
      <c r="AQ285" s="20"/>
      <c r="AR285" s="20"/>
      <c r="AS285" s="35"/>
      <c r="AT285" s="36"/>
      <c r="AU285" s="20"/>
      <c r="AV285" s="20"/>
      <c r="AW285" s="20"/>
      <c r="AX285" s="20"/>
    </row>
    <row r="286" spans="4:50" s="30" customFormat="1" hidden="1" x14ac:dyDescent="0.3">
      <c r="D286" s="31"/>
      <c r="E286" s="31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32"/>
      <c r="U286" s="33"/>
      <c r="V286" s="33"/>
      <c r="W286" s="33"/>
      <c r="X286" s="33"/>
      <c r="Y286" s="32"/>
      <c r="Z286" s="33"/>
      <c r="AA286" s="33"/>
      <c r="AB286" s="33"/>
      <c r="AC286" s="33"/>
      <c r="AD286" s="34"/>
      <c r="AE286" s="33"/>
      <c r="AF286" s="32"/>
      <c r="AG286" s="33"/>
      <c r="AH286" s="33"/>
      <c r="AI286" s="33"/>
      <c r="AJ286" s="33"/>
      <c r="AK286" s="34"/>
      <c r="AL286" s="35"/>
      <c r="AM286" s="35"/>
      <c r="AN286" s="35"/>
      <c r="AO286" s="35"/>
      <c r="AP286" s="20"/>
      <c r="AQ286" s="20"/>
      <c r="AR286" s="20"/>
      <c r="AS286" s="35"/>
      <c r="AT286" s="36"/>
      <c r="AU286" s="20"/>
      <c r="AV286" s="20"/>
      <c r="AW286" s="20"/>
      <c r="AX286" s="20"/>
    </row>
    <row r="287" spans="4:50" s="30" customFormat="1" hidden="1" x14ac:dyDescent="0.3">
      <c r="D287" s="31"/>
      <c r="E287" s="31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32"/>
      <c r="U287" s="33"/>
      <c r="V287" s="33"/>
      <c r="W287" s="33"/>
      <c r="X287" s="33"/>
      <c r="Y287" s="32"/>
      <c r="Z287" s="33"/>
      <c r="AA287" s="33"/>
      <c r="AB287" s="33"/>
      <c r="AC287" s="33"/>
      <c r="AD287" s="34"/>
      <c r="AE287" s="33"/>
      <c r="AF287" s="32"/>
      <c r="AG287" s="33"/>
      <c r="AH287" s="33"/>
      <c r="AI287" s="33"/>
      <c r="AJ287" s="33"/>
      <c r="AK287" s="34"/>
      <c r="AL287" s="35"/>
      <c r="AM287" s="35"/>
      <c r="AN287" s="35"/>
      <c r="AO287" s="35"/>
      <c r="AP287" s="20"/>
      <c r="AQ287" s="20"/>
      <c r="AR287" s="20"/>
      <c r="AS287" s="35"/>
      <c r="AT287" s="36"/>
      <c r="AU287" s="20"/>
      <c r="AV287" s="20"/>
      <c r="AW287" s="20"/>
      <c r="AX287" s="20"/>
    </row>
    <row r="288" spans="4:50" s="30" customFormat="1" hidden="1" x14ac:dyDescent="0.3">
      <c r="D288" s="31"/>
      <c r="E288" s="31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32"/>
      <c r="U288" s="33"/>
      <c r="V288" s="33"/>
      <c r="W288" s="33"/>
      <c r="X288" s="33"/>
      <c r="Y288" s="32"/>
      <c r="Z288" s="33"/>
      <c r="AA288" s="33"/>
      <c r="AB288" s="33"/>
      <c r="AC288" s="33"/>
      <c r="AD288" s="34"/>
      <c r="AE288" s="33"/>
      <c r="AF288" s="32"/>
      <c r="AG288" s="33"/>
      <c r="AH288" s="33"/>
      <c r="AI288" s="33"/>
      <c r="AJ288" s="33"/>
      <c r="AK288" s="34"/>
      <c r="AL288" s="35"/>
      <c r="AM288" s="35"/>
      <c r="AN288" s="35"/>
      <c r="AO288" s="35"/>
      <c r="AP288" s="20"/>
      <c r="AQ288" s="20"/>
      <c r="AR288" s="20"/>
      <c r="AS288" s="35"/>
      <c r="AT288" s="36"/>
      <c r="AU288" s="20"/>
      <c r="AV288" s="20"/>
      <c r="AW288" s="20"/>
      <c r="AX288" s="20"/>
    </row>
    <row r="289" spans="4:50" s="30" customFormat="1" hidden="1" x14ac:dyDescent="0.3">
      <c r="D289" s="31"/>
      <c r="E289" s="31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32"/>
      <c r="U289" s="33"/>
      <c r="V289" s="33"/>
      <c r="W289" s="33"/>
      <c r="X289" s="33"/>
      <c r="Y289" s="32"/>
      <c r="Z289" s="33"/>
      <c r="AA289" s="33"/>
      <c r="AB289" s="33"/>
      <c r="AC289" s="33"/>
      <c r="AD289" s="34"/>
      <c r="AE289" s="33"/>
      <c r="AF289" s="32"/>
      <c r="AG289" s="33"/>
      <c r="AH289" s="33"/>
      <c r="AI289" s="33"/>
      <c r="AJ289" s="33"/>
      <c r="AK289" s="34"/>
      <c r="AL289" s="35"/>
      <c r="AM289" s="35"/>
      <c r="AN289" s="35"/>
      <c r="AO289" s="35"/>
      <c r="AP289" s="20"/>
      <c r="AQ289" s="20"/>
      <c r="AR289" s="20"/>
      <c r="AS289" s="35"/>
      <c r="AT289" s="36"/>
      <c r="AU289" s="20"/>
      <c r="AV289" s="20"/>
      <c r="AW289" s="20"/>
      <c r="AX289" s="20"/>
    </row>
    <row r="290" spans="4:50" s="30" customFormat="1" hidden="1" x14ac:dyDescent="0.3">
      <c r="D290" s="31"/>
      <c r="E290" s="31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32"/>
      <c r="U290" s="33"/>
      <c r="V290" s="33"/>
      <c r="W290" s="33"/>
      <c r="X290" s="33"/>
      <c r="Y290" s="32"/>
      <c r="Z290" s="33"/>
      <c r="AA290" s="33"/>
      <c r="AB290" s="33"/>
      <c r="AC290" s="33"/>
      <c r="AD290" s="34"/>
      <c r="AE290" s="33"/>
      <c r="AF290" s="32"/>
      <c r="AG290" s="33"/>
      <c r="AH290" s="33"/>
      <c r="AI290" s="33"/>
      <c r="AJ290" s="33"/>
      <c r="AK290" s="34"/>
      <c r="AL290" s="35"/>
      <c r="AM290" s="35"/>
      <c r="AN290" s="35"/>
      <c r="AO290" s="35"/>
      <c r="AP290" s="20"/>
      <c r="AQ290" s="20"/>
      <c r="AR290" s="20"/>
      <c r="AS290" s="35"/>
      <c r="AT290" s="36"/>
      <c r="AU290" s="20"/>
      <c r="AV290" s="20"/>
      <c r="AW290" s="20"/>
      <c r="AX290" s="20"/>
    </row>
    <row r="291" spans="4:50" s="30" customFormat="1" hidden="1" x14ac:dyDescent="0.3">
      <c r="D291" s="31"/>
      <c r="E291" s="31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32"/>
      <c r="U291" s="33"/>
      <c r="V291" s="33"/>
      <c r="W291" s="33"/>
      <c r="X291" s="33"/>
      <c r="Y291" s="32"/>
      <c r="Z291" s="33"/>
      <c r="AA291" s="33"/>
      <c r="AB291" s="33"/>
      <c r="AC291" s="33"/>
      <c r="AD291" s="34"/>
      <c r="AE291" s="33"/>
      <c r="AF291" s="32"/>
      <c r="AG291" s="33"/>
      <c r="AH291" s="33"/>
      <c r="AI291" s="33"/>
      <c r="AJ291" s="33"/>
      <c r="AK291" s="34"/>
      <c r="AL291" s="35"/>
      <c r="AM291" s="35"/>
      <c r="AN291" s="35"/>
      <c r="AO291" s="35"/>
      <c r="AP291" s="20"/>
      <c r="AQ291" s="20"/>
      <c r="AR291" s="20"/>
      <c r="AS291" s="35"/>
      <c r="AT291" s="36"/>
      <c r="AU291" s="20"/>
      <c r="AV291" s="20"/>
      <c r="AW291" s="20"/>
      <c r="AX291" s="20"/>
    </row>
    <row r="292" spans="4:50" s="30" customFormat="1" hidden="1" x14ac:dyDescent="0.3">
      <c r="D292" s="31"/>
      <c r="E292" s="31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32"/>
      <c r="U292" s="33"/>
      <c r="V292" s="33"/>
      <c r="W292" s="33"/>
      <c r="X292" s="33"/>
      <c r="Y292" s="32"/>
      <c r="Z292" s="33"/>
      <c r="AA292" s="33"/>
      <c r="AB292" s="33"/>
      <c r="AC292" s="33"/>
      <c r="AD292" s="34"/>
      <c r="AE292" s="33"/>
      <c r="AF292" s="32"/>
      <c r="AG292" s="33"/>
      <c r="AH292" s="33"/>
      <c r="AI292" s="33"/>
      <c r="AJ292" s="33"/>
      <c r="AK292" s="34"/>
      <c r="AL292" s="35"/>
      <c r="AM292" s="35"/>
      <c r="AN292" s="35"/>
      <c r="AO292" s="35"/>
      <c r="AP292" s="20"/>
      <c r="AQ292" s="20"/>
      <c r="AR292" s="20"/>
      <c r="AS292" s="35"/>
      <c r="AT292" s="36"/>
      <c r="AU292" s="20"/>
      <c r="AV292" s="20"/>
      <c r="AW292" s="20"/>
      <c r="AX292" s="20"/>
    </row>
    <row r="293" spans="4:50" s="30" customFormat="1" hidden="1" x14ac:dyDescent="0.3">
      <c r="D293" s="31"/>
      <c r="E293" s="31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32"/>
      <c r="U293" s="33"/>
      <c r="V293" s="33"/>
      <c r="W293" s="33"/>
      <c r="X293" s="33"/>
      <c r="Y293" s="32"/>
      <c r="Z293" s="33"/>
      <c r="AA293" s="33"/>
      <c r="AB293" s="33"/>
      <c r="AC293" s="33"/>
      <c r="AD293" s="34"/>
      <c r="AE293" s="33"/>
      <c r="AF293" s="32"/>
      <c r="AG293" s="33"/>
      <c r="AH293" s="33"/>
      <c r="AI293" s="33"/>
      <c r="AJ293" s="33"/>
      <c r="AK293" s="34"/>
      <c r="AL293" s="35"/>
      <c r="AM293" s="35"/>
      <c r="AN293" s="35"/>
      <c r="AO293" s="35"/>
      <c r="AP293" s="20"/>
      <c r="AQ293" s="20"/>
      <c r="AR293" s="20"/>
      <c r="AS293" s="35"/>
      <c r="AT293" s="36"/>
      <c r="AU293" s="20"/>
      <c r="AV293" s="20"/>
      <c r="AW293" s="20"/>
      <c r="AX293" s="20"/>
    </row>
    <row r="294" spans="4:50" s="30" customFormat="1" hidden="1" x14ac:dyDescent="0.3">
      <c r="D294" s="31"/>
      <c r="E294" s="31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32"/>
      <c r="U294" s="33"/>
      <c r="V294" s="33"/>
      <c r="W294" s="33"/>
      <c r="X294" s="33"/>
      <c r="Y294" s="32"/>
      <c r="Z294" s="33"/>
      <c r="AA294" s="33"/>
      <c r="AB294" s="33"/>
      <c r="AC294" s="33"/>
      <c r="AD294" s="34"/>
      <c r="AE294" s="33"/>
      <c r="AF294" s="32"/>
      <c r="AG294" s="33"/>
      <c r="AH294" s="33"/>
      <c r="AI294" s="33"/>
      <c r="AJ294" s="33"/>
      <c r="AK294" s="34"/>
      <c r="AL294" s="35"/>
      <c r="AM294" s="35"/>
      <c r="AN294" s="35"/>
      <c r="AO294" s="35"/>
      <c r="AP294" s="20"/>
      <c r="AQ294" s="20"/>
      <c r="AR294" s="20"/>
      <c r="AS294" s="35"/>
      <c r="AT294" s="36"/>
      <c r="AU294" s="20"/>
      <c r="AV294" s="20"/>
      <c r="AW294" s="20"/>
      <c r="AX294" s="20"/>
    </row>
    <row r="295" spans="4:50" s="30" customFormat="1" hidden="1" x14ac:dyDescent="0.3">
      <c r="D295" s="31"/>
      <c r="E295" s="31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32"/>
      <c r="U295" s="33"/>
      <c r="V295" s="33"/>
      <c r="W295" s="33"/>
      <c r="X295" s="33"/>
      <c r="Y295" s="32"/>
      <c r="Z295" s="33"/>
      <c r="AA295" s="33"/>
      <c r="AB295" s="33"/>
      <c r="AC295" s="33"/>
      <c r="AD295" s="34"/>
      <c r="AE295" s="33"/>
      <c r="AF295" s="32"/>
      <c r="AG295" s="33"/>
      <c r="AH295" s="33"/>
      <c r="AI295" s="33"/>
      <c r="AJ295" s="33"/>
      <c r="AK295" s="34"/>
      <c r="AL295" s="35"/>
      <c r="AM295" s="35"/>
      <c r="AN295" s="35"/>
      <c r="AO295" s="35"/>
      <c r="AP295" s="20"/>
      <c r="AQ295" s="20"/>
      <c r="AR295" s="20"/>
      <c r="AS295" s="35"/>
      <c r="AT295" s="36"/>
      <c r="AU295" s="20"/>
      <c r="AV295" s="20"/>
      <c r="AW295" s="20"/>
      <c r="AX295" s="20"/>
    </row>
    <row r="296" spans="4:50" s="30" customFormat="1" hidden="1" x14ac:dyDescent="0.3">
      <c r="D296" s="31"/>
      <c r="E296" s="31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32"/>
      <c r="U296" s="33"/>
      <c r="V296" s="33"/>
      <c r="W296" s="33"/>
      <c r="X296" s="33"/>
      <c r="Y296" s="32"/>
      <c r="Z296" s="33"/>
      <c r="AA296" s="33"/>
      <c r="AB296" s="33"/>
      <c r="AC296" s="33"/>
      <c r="AD296" s="34"/>
      <c r="AE296" s="33"/>
      <c r="AF296" s="32"/>
      <c r="AG296" s="33"/>
      <c r="AH296" s="33"/>
      <c r="AI296" s="33"/>
      <c r="AJ296" s="33"/>
      <c r="AK296" s="34"/>
      <c r="AL296" s="35"/>
      <c r="AM296" s="35"/>
      <c r="AN296" s="35"/>
      <c r="AO296" s="35"/>
      <c r="AP296" s="20"/>
      <c r="AQ296" s="20"/>
      <c r="AR296" s="20"/>
      <c r="AS296" s="35"/>
      <c r="AT296" s="36"/>
      <c r="AU296" s="20"/>
      <c r="AV296" s="20"/>
      <c r="AW296" s="20"/>
      <c r="AX296" s="20"/>
    </row>
    <row r="297" spans="4:50" s="30" customFormat="1" hidden="1" x14ac:dyDescent="0.3">
      <c r="D297" s="31"/>
      <c r="E297" s="31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32"/>
      <c r="U297" s="33"/>
      <c r="V297" s="33"/>
      <c r="W297" s="33"/>
      <c r="X297" s="33"/>
      <c r="Y297" s="32"/>
      <c r="Z297" s="33"/>
      <c r="AA297" s="33"/>
      <c r="AB297" s="33"/>
      <c r="AC297" s="33"/>
      <c r="AD297" s="34"/>
      <c r="AE297" s="33"/>
      <c r="AF297" s="32"/>
      <c r="AG297" s="33"/>
      <c r="AH297" s="33"/>
      <c r="AI297" s="33"/>
      <c r="AJ297" s="33"/>
      <c r="AK297" s="34"/>
      <c r="AL297" s="35"/>
      <c r="AM297" s="35"/>
      <c r="AN297" s="35"/>
      <c r="AO297" s="35"/>
      <c r="AP297" s="20"/>
      <c r="AQ297" s="20"/>
      <c r="AR297" s="20"/>
      <c r="AS297" s="35"/>
      <c r="AT297" s="36"/>
      <c r="AU297" s="20"/>
      <c r="AV297" s="20"/>
      <c r="AW297" s="20"/>
      <c r="AX297" s="20"/>
    </row>
    <row r="298" spans="4:50" s="30" customFormat="1" hidden="1" x14ac:dyDescent="0.3">
      <c r="D298" s="31"/>
      <c r="E298" s="31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32"/>
      <c r="U298" s="33"/>
      <c r="V298" s="33"/>
      <c r="W298" s="33"/>
      <c r="X298" s="33"/>
      <c r="Y298" s="32"/>
      <c r="Z298" s="33"/>
      <c r="AA298" s="33"/>
      <c r="AB298" s="33"/>
      <c r="AC298" s="33"/>
      <c r="AD298" s="34"/>
      <c r="AE298" s="33"/>
      <c r="AF298" s="32"/>
      <c r="AG298" s="33"/>
      <c r="AH298" s="33"/>
      <c r="AI298" s="33"/>
      <c r="AJ298" s="33"/>
      <c r="AK298" s="34"/>
      <c r="AL298" s="35"/>
      <c r="AM298" s="35"/>
      <c r="AN298" s="35"/>
      <c r="AO298" s="35"/>
      <c r="AP298" s="20"/>
      <c r="AQ298" s="20"/>
      <c r="AR298" s="20"/>
      <c r="AS298" s="35"/>
      <c r="AT298" s="36"/>
      <c r="AU298" s="20"/>
      <c r="AV298" s="20"/>
      <c r="AW298" s="20"/>
      <c r="AX298" s="20"/>
    </row>
    <row r="299" spans="4:50" s="30" customFormat="1" hidden="1" x14ac:dyDescent="0.3">
      <c r="D299" s="31"/>
      <c r="E299" s="31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32"/>
      <c r="U299" s="33"/>
      <c r="V299" s="33"/>
      <c r="W299" s="33"/>
      <c r="X299" s="33"/>
      <c r="Y299" s="32"/>
      <c r="Z299" s="33"/>
      <c r="AA299" s="33"/>
      <c r="AB299" s="33"/>
      <c r="AC299" s="33"/>
      <c r="AD299" s="34"/>
      <c r="AE299" s="33"/>
      <c r="AF299" s="32"/>
      <c r="AG299" s="33"/>
      <c r="AH299" s="33"/>
      <c r="AI299" s="33"/>
      <c r="AJ299" s="33"/>
      <c r="AK299" s="34"/>
      <c r="AL299" s="35"/>
      <c r="AM299" s="35"/>
      <c r="AN299" s="35"/>
      <c r="AO299" s="35"/>
      <c r="AP299" s="20"/>
      <c r="AQ299" s="20"/>
      <c r="AR299" s="20"/>
      <c r="AS299" s="35"/>
      <c r="AT299" s="36"/>
      <c r="AU299" s="20"/>
      <c r="AV299" s="20"/>
      <c r="AW299" s="20"/>
      <c r="AX299" s="20"/>
    </row>
    <row r="300" spans="4:50" s="30" customFormat="1" hidden="1" x14ac:dyDescent="0.3">
      <c r="D300" s="31"/>
      <c r="E300" s="31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32"/>
      <c r="U300" s="33"/>
      <c r="V300" s="33"/>
      <c r="W300" s="33"/>
      <c r="X300" s="33"/>
      <c r="Y300" s="32"/>
      <c r="Z300" s="33"/>
      <c r="AA300" s="33"/>
      <c r="AB300" s="33"/>
      <c r="AC300" s="33"/>
      <c r="AD300" s="34"/>
      <c r="AE300" s="33"/>
      <c r="AF300" s="32"/>
      <c r="AG300" s="33"/>
      <c r="AH300" s="33"/>
      <c r="AI300" s="33"/>
      <c r="AJ300" s="33"/>
      <c r="AK300" s="34"/>
      <c r="AL300" s="35"/>
      <c r="AM300" s="35"/>
      <c r="AN300" s="35"/>
      <c r="AO300" s="35"/>
      <c r="AP300" s="20"/>
      <c r="AQ300" s="20"/>
      <c r="AR300" s="20"/>
      <c r="AS300" s="35"/>
      <c r="AT300" s="36"/>
      <c r="AU300" s="20"/>
      <c r="AV300" s="20"/>
      <c r="AW300" s="20"/>
      <c r="AX300" s="20"/>
    </row>
    <row r="301" spans="4:50" s="30" customFormat="1" hidden="1" x14ac:dyDescent="0.3">
      <c r="D301" s="31"/>
      <c r="E301" s="31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32"/>
      <c r="U301" s="33"/>
      <c r="V301" s="33"/>
      <c r="W301" s="33"/>
      <c r="X301" s="33"/>
      <c r="Y301" s="32"/>
      <c r="Z301" s="33"/>
      <c r="AA301" s="33"/>
      <c r="AB301" s="33"/>
      <c r="AC301" s="33"/>
      <c r="AD301" s="34"/>
      <c r="AE301" s="33"/>
      <c r="AF301" s="32"/>
      <c r="AG301" s="33"/>
      <c r="AH301" s="33"/>
      <c r="AI301" s="33"/>
      <c r="AJ301" s="33"/>
      <c r="AK301" s="34"/>
      <c r="AL301" s="35"/>
      <c r="AM301" s="35"/>
      <c r="AN301" s="35"/>
      <c r="AO301" s="35"/>
      <c r="AP301" s="20"/>
      <c r="AQ301" s="20"/>
      <c r="AR301" s="20"/>
      <c r="AS301" s="35"/>
      <c r="AT301" s="36"/>
      <c r="AU301" s="20"/>
      <c r="AV301" s="20"/>
      <c r="AW301" s="20"/>
      <c r="AX301" s="20"/>
    </row>
    <row r="302" spans="4:50" s="30" customFormat="1" hidden="1" x14ac:dyDescent="0.3">
      <c r="D302" s="31"/>
      <c r="E302" s="31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32"/>
      <c r="U302" s="33"/>
      <c r="V302" s="33"/>
      <c r="W302" s="33"/>
      <c r="X302" s="33"/>
      <c r="Y302" s="32"/>
      <c r="Z302" s="33"/>
      <c r="AA302" s="33"/>
      <c r="AB302" s="33"/>
      <c r="AC302" s="33"/>
      <c r="AD302" s="34"/>
      <c r="AE302" s="33"/>
      <c r="AF302" s="32"/>
      <c r="AG302" s="33"/>
      <c r="AH302" s="33"/>
      <c r="AI302" s="33"/>
      <c r="AJ302" s="33"/>
      <c r="AK302" s="34"/>
      <c r="AL302" s="35"/>
      <c r="AM302" s="35"/>
      <c r="AN302" s="35"/>
      <c r="AO302" s="35"/>
      <c r="AP302" s="20"/>
      <c r="AQ302" s="20"/>
      <c r="AR302" s="20"/>
      <c r="AS302" s="35"/>
      <c r="AT302" s="36"/>
      <c r="AU302" s="20"/>
      <c r="AV302" s="20"/>
      <c r="AW302" s="20"/>
      <c r="AX302" s="20"/>
    </row>
    <row r="303" spans="4:50" s="30" customFormat="1" hidden="1" x14ac:dyDescent="0.3">
      <c r="D303" s="31"/>
      <c r="E303" s="31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32"/>
      <c r="U303" s="33"/>
      <c r="V303" s="33"/>
      <c r="W303" s="33"/>
      <c r="X303" s="33"/>
      <c r="Y303" s="32"/>
      <c r="Z303" s="33"/>
      <c r="AA303" s="33"/>
      <c r="AB303" s="33"/>
      <c r="AC303" s="33"/>
      <c r="AD303" s="34"/>
      <c r="AE303" s="33"/>
      <c r="AF303" s="32"/>
      <c r="AG303" s="33"/>
      <c r="AH303" s="33"/>
      <c r="AI303" s="33"/>
      <c r="AJ303" s="33"/>
      <c r="AK303" s="34"/>
      <c r="AL303" s="35"/>
      <c r="AM303" s="35"/>
      <c r="AN303" s="35"/>
      <c r="AO303" s="35"/>
      <c r="AP303" s="20"/>
      <c r="AQ303" s="20"/>
      <c r="AR303" s="20"/>
      <c r="AS303" s="35"/>
      <c r="AT303" s="36"/>
      <c r="AU303" s="20"/>
      <c r="AV303" s="20"/>
      <c r="AW303" s="20"/>
      <c r="AX303" s="20"/>
    </row>
    <row r="304" spans="4:50" s="30" customFormat="1" hidden="1" x14ac:dyDescent="0.3">
      <c r="D304" s="31"/>
      <c r="E304" s="31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32"/>
      <c r="U304" s="33"/>
      <c r="V304" s="33"/>
      <c r="W304" s="33"/>
      <c r="X304" s="33"/>
      <c r="Y304" s="32"/>
      <c r="Z304" s="33"/>
      <c r="AA304" s="33"/>
      <c r="AB304" s="33"/>
      <c r="AC304" s="33"/>
      <c r="AD304" s="34"/>
      <c r="AE304" s="33"/>
      <c r="AF304" s="32"/>
      <c r="AG304" s="33"/>
      <c r="AH304" s="33"/>
      <c r="AI304" s="33"/>
      <c r="AJ304" s="33"/>
      <c r="AK304" s="34"/>
      <c r="AL304" s="35"/>
      <c r="AM304" s="35"/>
      <c r="AN304" s="35"/>
      <c r="AO304" s="35"/>
      <c r="AP304" s="20"/>
      <c r="AQ304" s="20"/>
      <c r="AR304" s="20"/>
      <c r="AS304" s="35"/>
      <c r="AT304" s="36"/>
      <c r="AU304" s="20"/>
      <c r="AV304" s="20"/>
      <c r="AW304" s="20"/>
      <c r="AX304" s="20"/>
    </row>
    <row r="305" spans="4:50" s="30" customFormat="1" hidden="1" x14ac:dyDescent="0.3">
      <c r="D305" s="31"/>
      <c r="E305" s="31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32"/>
      <c r="U305" s="33"/>
      <c r="V305" s="33"/>
      <c r="W305" s="33"/>
      <c r="X305" s="33"/>
      <c r="Y305" s="32"/>
      <c r="Z305" s="33"/>
      <c r="AA305" s="33"/>
      <c r="AB305" s="33"/>
      <c r="AC305" s="33"/>
      <c r="AD305" s="34"/>
      <c r="AE305" s="33"/>
      <c r="AF305" s="32"/>
      <c r="AG305" s="33"/>
      <c r="AH305" s="33"/>
      <c r="AI305" s="33"/>
      <c r="AJ305" s="33"/>
      <c r="AK305" s="34"/>
      <c r="AL305" s="35"/>
      <c r="AM305" s="35"/>
      <c r="AN305" s="35"/>
      <c r="AO305" s="35"/>
      <c r="AP305" s="20"/>
      <c r="AQ305" s="20"/>
      <c r="AR305" s="20"/>
      <c r="AS305" s="35"/>
      <c r="AT305" s="36"/>
      <c r="AU305" s="20"/>
      <c r="AV305" s="20"/>
      <c r="AW305" s="20"/>
      <c r="AX305" s="20"/>
    </row>
    <row r="306" spans="4:50" s="30" customFormat="1" hidden="1" x14ac:dyDescent="0.3">
      <c r="D306" s="31"/>
      <c r="E306" s="31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32"/>
      <c r="U306" s="33"/>
      <c r="V306" s="33"/>
      <c r="W306" s="33"/>
      <c r="X306" s="33"/>
      <c r="Y306" s="32"/>
      <c r="Z306" s="33"/>
      <c r="AA306" s="33"/>
      <c r="AB306" s="33"/>
      <c r="AC306" s="33"/>
      <c r="AD306" s="34"/>
      <c r="AE306" s="33"/>
      <c r="AF306" s="32"/>
      <c r="AG306" s="33"/>
      <c r="AH306" s="33"/>
      <c r="AI306" s="33"/>
      <c r="AJ306" s="33"/>
      <c r="AK306" s="34"/>
      <c r="AL306" s="35"/>
      <c r="AM306" s="35"/>
      <c r="AN306" s="35"/>
      <c r="AO306" s="35"/>
      <c r="AP306" s="20"/>
      <c r="AQ306" s="20"/>
      <c r="AR306" s="20"/>
      <c r="AS306" s="35"/>
      <c r="AT306" s="36"/>
      <c r="AU306" s="20"/>
      <c r="AV306" s="20"/>
      <c r="AW306" s="20"/>
      <c r="AX306" s="20"/>
    </row>
    <row r="307" spans="4:50" s="30" customFormat="1" hidden="1" x14ac:dyDescent="0.3">
      <c r="D307" s="31"/>
      <c r="E307" s="31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32"/>
      <c r="U307" s="33"/>
      <c r="V307" s="33"/>
      <c r="W307" s="33"/>
      <c r="X307" s="33"/>
      <c r="Y307" s="32"/>
      <c r="Z307" s="33"/>
      <c r="AA307" s="33"/>
      <c r="AB307" s="33"/>
      <c r="AC307" s="33"/>
      <c r="AD307" s="34"/>
      <c r="AE307" s="33"/>
      <c r="AF307" s="32"/>
      <c r="AG307" s="33"/>
      <c r="AH307" s="33"/>
      <c r="AI307" s="33"/>
      <c r="AJ307" s="33"/>
      <c r="AK307" s="34"/>
      <c r="AL307" s="35"/>
      <c r="AM307" s="35"/>
      <c r="AN307" s="35"/>
      <c r="AO307" s="35"/>
      <c r="AP307" s="20"/>
      <c r="AQ307" s="20"/>
      <c r="AR307" s="20"/>
      <c r="AS307" s="35"/>
      <c r="AT307" s="36"/>
      <c r="AU307" s="20"/>
      <c r="AV307" s="20"/>
      <c r="AW307" s="20"/>
      <c r="AX307" s="20"/>
    </row>
    <row r="308" spans="4:50" s="30" customFormat="1" hidden="1" x14ac:dyDescent="0.3">
      <c r="D308" s="31"/>
      <c r="E308" s="31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32"/>
      <c r="U308" s="33"/>
      <c r="V308" s="33"/>
      <c r="W308" s="33"/>
      <c r="X308" s="33"/>
      <c r="Y308" s="32"/>
      <c r="Z308" s="33"/>
      <c r="AA308" s="33"/>
      <c r="AB308" s="33"/>
      <c r="AC308" s="33"/>
      <c r="AD308" s="34"/>
      <c r="AE308" s="33"/>
      <c r="AF308" s="32"/>
      <c r="AG308" s="33"/>
      <c r="AH308" s="33"/>
      <c r="AI308" s="33"/>
      <c r="AJ308" s="33"/>
      <c r="AK308" s="34"/>
      <c r="AL308" s="35"/>
      <c r="AM308" s="35"/>
      <c r="AN308" s="35"/>
      <c r="AO308" s="35"/>
      <c r="AP308" s="20"/>
      <c r="AQ308" s="20"/>
      <c r="AR308" s="20"/>
      <c r="AS308" s="35"/>
      <c r="AT308" s="36"/>
      <c r="AU308" s="20"/>
      <c r="AV308" s="20"/>
      <c r="AW308" s="20"/>
      <c r="AX308" s="20"/>
    </row>
    <row r="309" spans="4:50" s="30" customFormat="1" hidden="1" x14ac:dyDescent="0.3">
      <c r="D309" s="31"/>
      <c r="E309" s="31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32"/>
      <c r="U309" s="33"/>
      <c r="V309" s="33"/>
      <c r="W309" s="33"/>
      <c r="X309" s="33"/>
      <c r="Y309" s="32"/>
      <c r="Z309" s="33"/>
      <c r="AA309" s="33"/>
      <c r="AB309" s="33"/>
      <c r="AC309" s="33"/>
      <c r="AD309" s="34"/>
      <c r="AE309" s="33"/>
      <c r="AF309" s="32"/>
      <c r="AG309" s="33"/>
      <c r="AH309" s="33"/>
      <c r="AI309" s="33"/>
      <c r="AJ309" s="33"/>
      <c r="AK309" s="34"/>
      <c r="AL309" s="35"/>
      <c r="AM309" s="35"/>
      <c r="AN309" s="35"/>
      <c r="AO309" s="35"/>
      <c r="AP309" s="20"/>
      <c r="AQ309" s="20"/>
      <c r="AR309" s="20"/>
      <c r="AS309" s="35"/>
      <c r="AT309" s="36"/>
      <c r="AU309" s="20"/>
      <c r="AV309" s="20"/>
      <c r="AW309" s="20"/>
      <c r="AX309" s="20"/>
    </row>
    <row r="310" spans="4:50" s="30" customFormat="1" hidden="1" x14ac:dyDescent="0.3">
      <c r="D310" s="31"/>
      <c r="E310" s="31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32"/>
      <c r="U310" s="33"/>
      <c r="V310" s="33"/>
      <c r="W310" s="33"/>
      <c r="X310" s="33"/>
      <c r="Y310" s="32"/>
      <c r="Z310" s="33"/>
      <c r="AA310" s="33"/>
      <c r="AB310" s="33"/>
      <c r="AC310" s="33"/>
      <c r="AD310" s="34"/>
      <c r="AE310" s="33"/>
      <c r="AF310" s="32"/>
      <c r="AG310" s="33"/>
      <c r="AH310" s="33"/>
      <c r="AI310" s="33"/>
      <c r="AJ310" s="33"/>
      <c r="AK310" s="34"/>
      <c r="AL310" s="35"/>
      <c r="AM310" s="35"/>
      <c r="AN310" s="35"/>
      <c r="AO310" s="35"/>
      <c r="AP310" s="20"/>
      <c r="AQ310" s="20"/>
      <c r="AR310" s="20"/>
      <c r="AS310" s="35"/>
      <c r="AT310" s="36"/>
      <c r="AU310" s="20"/>
      <c r="AV310" s="20"/>
      <c r="AW310" s="20"/>
      <c r="AX310" s="20"/>
    </row>
    <row r="311" spans="4:50" s="30" customFormat="1" hidden="1" x14ac:dyDescent="0.3">
      <c r="D311" s="31"/>
      <c r="E311" s="31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32"/>
      <c r="U311" s="33"/>
      <c r="V311" s="33"/>
      <c r="W311" s="33"/>
      <c r="X311" s="33"/>
      <c r="Y311" s="32"/>
      <c r="Z311" s="33"/>
      <c r="AA311" s="33"/>
      <c r="AB311" s="33"/>
      <c r="AC311" s="33"/>
      <c r="AD311" s="34"/>
      <c r="AE311" s="33"/>
      <c r="AF311" s="32"/>
      <c r="AG311" s="33"/>
      <c r="AH311" s="33"/>
      <c r="AI311" s="33"/>
      <c r="AJ311" s="33"/>
      <c r="AK311" s="34"/>
      <c r="AL311" s="35"/>
      <c r="AM311" s="35"/>
      <c r="AN311" s="35"/>
      <c r="AO311" s="35"/>
      <c r="AP311" s="20"/>
      <c r="AQ311" s="20"/>
      <c r="AR311" s="20"/>
      <c r="AS311" s="35"/>
      <c r="AT311" s="36"/>
      <c r="AU311" s="20"/>
      <c r="AV311" s="20"/>
      <c r="AW311" s="20"/>
      <c r="AX311" s="20"/>
    </row>
    <row r="312" spans="4:50" s="30" customFormat="1" hidden="1" x14ac:dyDescent="0.3">
      <c r="D312" s="31"/>
      <c r="E312" s="31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32"/>
      <c r="U312" s="33"/>
      <c r="V312" s="33"/>
      <c r="W312" s="33"/>
      <c r="X312" s="33"/>
      <c r="Y312" s="32"/>
      <c r="Z312" s="33"/>
      <c r="AA312" s="33"/>
      <c r="AB312" s="33"/>
      <c r="AC312" s="33"/>
      <c r="AD312" s="34"/>
      <c r="AE312" s="33"/>
      <c r="AF312" s="32"/>
      <c r="AG312" s="33"/>
      <c r="AH312" s="33"/>
      <c r="AI312" s="33"/>
      <c r="AJ312" s="33"/>
      <c r="AK312" s="34"/>
      <c r="AL312" s="35"/>
      <c r="AM312" s="35"/>
      <c r="AN312" s="35"/>
      <c r="AO312" s="35"/>
      <c r="AP312" s="20"/>
      <c r="AQ312" s="20"/>
      <c r="AR312" s="20"/>
      <c r="AS312" s="35"/>
      <c r="AT312" s="36"/>
      <c r="AU312" s="20"/>
      <c r="AV312" s="20"/>
      <c r="AW312" s="20"/>
      <c r="AX312" s="20"/>
    </row>
    <row r="313" spans="4:50" s="30" customFormat="1" hidden="1" x14ac:dyDescent="0.3">
      <c r="D313" s="31"/>
      <c r="E313" s="31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32"/>
      <c r="U313" s="33"/>
      <c r="V313" s="33"/>
      <c r="W313" s="33"/>
      <c r="X313" s="33"/>
      <c r="Y313" s="32"/>
      <c r="Z313" s="33"/>
      <c r="AA313" s="33"/>
      <c r="AB313" s="33"/>
      <c r="AC313" s="33"/>
      <c r="AD313" s="34"/>
      <c r="AE313" s="33"/>
      <c r="AF313" s="32"/>
      <c r="AG313" s="33"/>
      <c r="AH313" s="33"/>
      <c r="AI313" s="33"/>
      <c r="AJ313" s="33"/>
      <c r="AK313" s="34"/>
      <c r="AL313" s="35"/>
      <c r="AM313" s="35"/>
      <c r="AN313" s="35"/>
      <c r="AO313" s="35"/>
      <c r="AP313" s="20"/>
      <c r="AQ313" s="20"/>
      <c r="AR313" s="20"/>
      <c r="AS313" s="35"/>
      <c r="AT313" s="36"/>
      <c r="AU313" s="20"/>
      <c r="AV313" s="20"/>
      <c r="AW313" s="20"/>
      <c r="AX313" s="20"/>
    </row>
    <row r="314" spans="4:50" s="30" customFormat="1" hidden="1" x14ac:dyDescent="0.3">
      <c r="D314" s="31"/>
      <c r="E314" s="31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32"/>
      <c r="U314" s="33"/>
      <c r="V314" s="33"/>
      <c r="W314" s="33"/>
      <c r="X314" s="33"/>
      <c r="Y314" s="32"/>
      <c r="Z314" s="33"/>
      <c r="AA314" s="33"/>
      <c r="AB314" s="33"/>
      <c r="AC314" s="33"/>
      <c r="AD314" s="34"/>
      <c r="AE314" s="33"/>
      <c r="AF314" s="32"/>
      <c r="AG314" s="33"/>
      <c r="AH314" s="33"/>
      <c r="AI314" s="33"/>
      <c r="AJ314" s="33"/>
      <c r="AK314" s="34"/>
      <c r="AL314" s="35"/>
      <c r="AM314" s="35"/>
      <c r="AN314" s="35"/>
      <c r="AO314" s="35"/>
      <c r="AP314" s="20"/>
      <c r="AQ314" s="20"/>
      <c r="AR314" s="20"/>
      <c r="AS314" s="35"/>
      <c r="AT314" s="36"/>
      <c r="AU314" s="20"/>
      <c r="AV314" s="20"/>
      <c r="AW314" s="20"/>
      <c r="AX314" s="20"/>
    </row>
    <row r="315" spans="4:50" s="30" customFormat="1" hidden="1" x14ac:dyDescent="0.3">
      <c r="D315" s="31"/>
      <c r="E315" s="31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32"/>
      <c r="U315" s="33"/>
      <c r="V315" s="33"/>
      <c r="W315" s="33"/>
      <c r="X315" s="33"/>
      <c r="Y315" s="32"/>
      <c r="Z315" s="33"/>
      <c r="AA315" s="33"/>
      <c r="AB315" s="33"/>
      <c r="AC315" s="33"/>
      <c r="AD315" s="34"/>
      <c r="AE315" s="33"/>
      <c r="AF315" s="32"/>
      <c r="AG315" s="33"/>
      <c r="AH315" s="33"/>
      <c r="AI315" s="33"/>
      <c r="AJ315" s="33"/>
      <c r="AK315" s="34"/>
      <c r="AL315" s="35"/>
      <c r="AM315" s="35"/>
      <c r="AN315" s="35"/>
      <c r="AO315" s="35"/>
      <c r="AP315" s="20"/>
      <c r="AQ315" s="20"/>
      <c r="AR315" s="20"/>
      <c r="AS315" s="35"/>
      <c r="AT315" s="36"/>
      <c r="AU315" s="20"/>
      <c r="AV315" s="20"/>
      <c r="AW315" s="20"/>
      <c r="AX315" s="20"/>
    </row>
    <row r="316" spans="4:50" s="30" customFormat="1" hidden="1" x14ac:dyDescent="0.3">
      <c r="D316" s="31"/>
      <c r="E316" s="31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32"/>
      <c r="U316" s="33"/>
      <c r="V316" s="33"/>
      <c r="W316" s="33"/>
      <c r="X316" s="33"/>
      <c r="Y316" s="32"/>
      <c r="Z316" s="33"/>
      <c r="AA316" s="33"/>
      <c r="AB316" s="33"/>
      <c r="AC316" s="33"/>
      <c r="AD316" s="34"/>
      <c r="AE316" s="33"/>
      <c r="AF316" s="32"/>
      <c r="AG316" s="33"/>
      <c r="AH316" s="33"/>
      <c r="AI316" s="33"/>
      <c r="AJ316" s="33"/>
      <c r="AK316" s="34"/>
      <c r="AL316" s="35"/>
      <c r="AM316" s="35"/>
      <c r="AN316" s="35"/>
      <c r="AO316" s="35"/>
      <c r="AP316" s="20"/>
      <c r="AQ316" s="20"/>
      <c r="AR316" s="20"/>
      <c r="AS316" s="35"/>
      <c r="AT316" s="36"/>
      <c r="AU316" s="20"/>
      <c r="AV316" s="20"/>
      <c r="AW316" s="20"/>
      <c r="AX316" s="20"/>
    </row>
    <row r="317" spans="4:50" s="30" customFormat="1" hidden="1" x14ac:dyDescent="0.3">
      <c r="D317" s="31"/>
      <c r="E317" s="31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32"/>
      <c r="U317" s="33"/>
      <c r="V317" s="33"/>
      <c r="W317" s="33"/>
      <c r="X317" s="33"/>
      <c r="Y317" s="32"/>
      <c r="Z317" s="33"/>
      <c r="AA317" s="33"/>
      <c r="AB317" s="33"/>
      <c r="AC317" s="33"/>
      <c r="AD317" s="34"/>
      <c r="AE317" s="33"/>
      <c r="AF317" s="32"/>
      <c r="AG317" s="33"/>
      <c r="AH317" s="33"/>
      <c r="AI317" s="33"/>
      <c r="AJ317" s="33"/>
      <c r="AK317" s="34"/>
      <c r="AL317" s="35"/>
      <c r="AM317" s="35"/>
      <c r="AN317" s="35"/>
      <c r="AO317" s="35"/>
      <c r="AP317" s="20"/>
      <c r="AQ317" s="20"/>
      <c r="AR317" s="20"/>
      <c r="AS317" s="35"/>
      <c r="AT317" s="36"/>
      <c r="AU317" s="20"/>
      <c r="AV317" s="20"/>
      <c r="AW317" s="20"/>
      <c r="AX317" s="20"/>
    </row>
    <row r="318" spans="4:50" s="30" customFormat="1" hidden="1" x14ac:dyDescent="0.3">
      <c r="D318" s="31"/>
      <c r="E318" s="31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32"/>
      <c r="U318" s="33"/>
      <c r="V318" s="33"/>
      <c r="W318" s="33"/>
      <c r="X318" s="33"/>
      <c r="Y318" s="32"/>
      <c r="Z318" s="33"/>
      <c r="AA318" s="33"/>
      <c r="AB318" s="33"/>
      <c r="AC318" s="33"/>
      <c r="AD318" s="34"/>
      <c r="AE318" s="33"/>
      <c r="AF318" s="32"/>
      <c r="AG318" s="33"/>
      <c r="AH318" s="33"/>
      <c r="AI318" s="33"/>
      <c r="AJ318" s="33"/>
      <c r="AK318" s="34"/>
      <c r="AL318" s="35"/>
      <c r="AM318" s="35"/>
      <c r="AN318" s="35"/>
      <c r="AO318" s="35"/>
      <c r="AP318" s="20"/>
      <c r="AQ318" s="20"/>
      <c r="AR318" s="20"/>
      <c r="AS318" s="35"/>
      <c r="AT318" s="36"/>
      <c r="AU318" s="20"/>
      <c r="AV318" s="20"/>
      <c r="AW318" s="20"/>
      <c r="AX318" s="20"/>
    </row>
    <row r="319" spans="4:50" s="30" customFormat="1" hidden="1" x14ac:dyDescent="0.3">
      <c r="D319" s="31"/>
      <c r="E319" s="31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32"/>
      <c r="U319" s="33"/>
      <c r="V319" s="33"/>
      <c r="W319" s="33"/>
      <c r="X319" s="33"/>
      <c r="Y319" s="32"/>
      <c r="Z319" s="33"/>
      <c r="AA319" s="33"/>
      <c r="AB319" s="33"/>
      <c r="AC319" s="33"/>
      <c r="AD319" s="34"/>
      <c r="AE319" s="33"/>
      <c r="AF319" s="32"/>
      <c r="AG319" s="33"/>
      <c r="AH319" s="33"/>
      <c r="AI319" s="33"/>
      <c r="AJ319" s="33"/>
      <c r="AK319" s="34"/>
      <c r="AL319" s="35"/>
      <c r="AM319" s="35"/>
      <c r="AN319" s="35"/>
      <c r="AO319" s="35"/>
      <c r="AP319" s="20"/>
      <c r="AQ319" s="20"/>
      <c r="AR319" s="20"/>
      <c r="AS319" s="35"/>
      <c r="AT319" s="36"/>
      <c r="AU319" s="20"/>
      <c r="AV319" s="20"/>
      <c r="AW319" s="20"/>
      <c r="AX319" s="20"/>
    </row>
    <row r="320" spans="4:50" s="30" customFormat="1" hidden="1" x14ac:dyDescent="0.3">
      <c r="D320" s="31"/>
      <c r="E320" s="31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32"/>
      <c r="U320" s="33"/>
      <c r="V320" s="33"/>
      <c r="W320" s="33"/>
      <c r="X320" s="33"/>
      <c r="Y320" s="32"/>
      <c r="Z320" s="33"/>
      <c r="AA320" s="33"/>
      <c r="AB320" s="33"/>
      <c r="AC320" s="33"/>
      <c r="AD320" s="34"/>
      <c r="AE320" s="33"/>
      <c r="AF320" s="32"/>
      <c r="AG320" s="33"/>
      <c r="AH320" s="33"/>
      <c r="AI320" s="33"/>
      <c r="AJ320" s="33"/>
      <c r="AK320" s="34"/>
      <c r="AL320" s="35"/>
      <c r="AM320" s="35"/>
      <c r="AN320" s="35"/>
      <c r="AO320" s="35"/>
      <c r="AP320" s="20"/>
      <c r="AQ320" s="20"/>
      <c r="AR320" s="20"/>
      <c r="AS320" s="35"/>
      <c r="AT320" s="36"/>
      <c r="AU320" s="20"/>
      <c r="AV320" s="20"/>
      <c r="AW320" s="20"/>
      <c r="AX320" s="20"/>
    </row>
    <row r="321" spans="4:50" s="30" customFormat="1" hidden="1" x14ac:dyDescent="0.3">
      <c r="D321" s="31"/>
      <c r="E321" s="31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32"/>
      <c r="U321" s="33"/>
      <c r="V321" s="33"/>
      <c r="W321" s="33"/>
      <c r="X321" s="33"/>
      <c r="Y321" s="32"/>
      <c r="Z321" s="33"/>
      <c r="AA321" s="33"/>
      <c r="AB321" s="33"/>
      <c r="AC321" s="33"/>
      <c r="AD321" s="34"/>
      <c r="AE321" s="33"/>
      <c r="AF321" s="32"/>
      <c r="AG321" s="33"/>
      <c r="AH321" s="33"/>
      <c r="AI321" s="33"/>
      <c r="AJ321" s="33"/>
      <c r="AK321" s="34"/>
      <c r="AL321" s="35"/>
      <c r="AM321" s="35"/>
      <c r="AN321" s="35"/>
      <c r="AO321" s="35"/>
      <c r="AP321" s="20"/>
      <c r="AQ321" s="20"/>
      <c r="AR321" s="20"/>
      <c r="AS321" s="35"/>
      <c r="AT321" s="36"/>
      <c r="AU321" s="20"/>
      <c r="AV321" s="20"/>
      <c r="AW321" s="20"/>
      <c r="AX321" s="20"/>
    </row>
    <row r="322" spans="4:50" s="30" customFormat="1" hidden="1" x14ac:dyDescent="0.3">
      <c r="D322" s="31"/>
      <c r="E322" s="31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32"/>
      <c r="U322" s="33"/>
      <c r="V322" s="33"/>
      <c r="W322" s="33"/>
      <c r="X322" s="33"/>
      <c r="Y322" s="32"/>
      <c r="Z322" s="33"/>
      <c r="AA322" s="33"/>
      <c r="AB322" s="33"/>
      <c r="AC322" s="33"/>
      <c r="AD322" s="34"/>
      <c r="AE322" s="33"/>
      <c r="AF322" s="32"/>
      <c r="AG322" s="33"/>
      <c r="AH322" s="33"/>
      <c r="AI322" s="33"/>
      <c r="AJ322" s="33"/>
      <c r="AK322" s="34"/>
      <c r="AL322" s="35"/>
      <c r="AM322" s="35"/>
      <c r="AN322" s="35"/>
      <c r="AO322" s="35"/>
      <c r="AP322" s="20"/>
      <c r="AQ322" s="20"/>
      <c r="AR322" s="20"/>
      <c r="AS322" s="35"/>
      <c r="AT322" s="36"/>
      <c r="AU322" s="20"/>
      <c r="AV322" s="20"/>
      <c r="AW322" s="20"/>
      <c r="AX322" s="20"/>
    </row>
    <row r="323" spans="4:50" s="30" customFormat="1" hidden="1" x14ac:dyDescent="0.3">
      <c r="D323" s="31"/>
      <c r="E323" s="31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32"/>
      <c r="U323" s="33"/>
      <c r="V323" s="33"/>
      <c r="W323" s="33"/>
      <c r="X323" s="33"/>
      <c r="Y323" s="32"/>
      <c r="Z323" s="33"/>
      <c r="AA323" s="33"/>
      <c r="AB323" s="33"/>
      <c r="AC323" s="33"/>
      <c r="AD323" s="34"/>
      <c r="AE323" s="33"/>
      <c r="AF323" s="32"/>
      <c r="AG323" s="33"/>
      <c r="AH323" s="33"/>
      <c r="AI323" s="33"/>
      <c r="AJ323" s="33"/>
      <c r="AK323" s="34"/>
      <c r="AL323" s="35"/>
      <c r="AM323" s="35"/>
      <c r="AN323" s="35"/>
      <c r="AO323" s="35"/>
      <c r="AP323" s="20"/>
      <c r="AQ323" s="20"/>
      <c r="AR323" s="20"/>
      <c r="AS323" s="35"/>
      <c r="AT323" s="36"/>
      <c r="AU323" s="20"/>
      <c r="AV323" s="20"/>
      <c r="AW323" s="20"/>
      <c r="AX323" s="20"/>
    </row>
    <row r="324" spans="4:50" s="30" customFormat="1" hidden="1" x14ac:dyDescent="0.3">
      <c r="D324" s="31"/>
      <c r="E324" s="31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32"/>
      <c r="U324" s="33"/>
      <c r="V324" s="33"/>
      <c r="W324" s="33"/>
      <c r="X324" s="33"/>
      <c r="Y324" s="32"/>
      <c r="Z324" s="33"/>
      <c r="AA324" s="33"/>
      <c r="AB324" s="33"/>
      <c r="AC324" s="33"/>
      <c r="AD324" s="34"/>
      <c r="AE324" s="33"/>
      <c r="AF324" s="32"/>
      <c r="AG324" s="33"/>
      <c r="AH324" s="33"/>
      <c r="AI324" s="33"/>
      <c r="AJ324" s="33"/>
      <c r="AK324" s="34"/>
      <c r="AL324" s="35"/>
      <c r="AM324" s="35"/>
      <c r="AN324" s="35"/>
      <c r="AO324" s="35"/>
      <c r="AP324" s="20"/>
      <c r="AQ324" s="20"/>
      <c r="AR324" s="20"/>
      <c r="AS324" s="35"/>
      <c r="AT324" s="36"/>
      <c r="AU324" s="20"/>
      <c r="AV324" s="20"/>
      <c r="AW324" s="20"/>
      <c r="AX324" s="20"/>
    </row>
    <row r="325" spans="4:50" s="30" customFormat="1" hidden="1" x14ac:dyDescent="0.3">
      <c r="D325" s="31"/>
      <c r="E325" s="31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32"/>
      <c r="U325" s="33"/>
      <c r="V325" s="33"/>
      <c r="W325" s="33"/>
      <c r="X325" s="33"/>
      <c r="Y325" s="32"/>
      <c r="Z325" s="33"/>
      <c r="AA325" s="33"/>
      <c r="AB325" s="33"/>
      <c r="AC325" s="33"/>
      <c r="AD325" s="34"/>
      <c r="AE325" s="33"/>
      <c r="AF325" s="32"/>
      <c r="AG325" s="33"/>
      <c r="AH325" s="33"/>
      <c r="AI325" s="33"/>
      <c r="AJ325" s="33"/>
      <c r="AK325" s="34"/>
      <c r="AL325" s="35"/>
      <c r="AM325" s="35"/>
      <c r="AN325" s="35"/>
      <c r="AO325" s="35"/>
      <c r="AP325" s="20"/>
      <c r="AQ325" s="20"/>
      <c r="AR325" s="20"/>
      <c r="AS325" s="35"/>
      <c r="AT325" s="36"/>
      <c r="AU325" s="20"/>
      <c r="AV325" s="20"/>
      <c r="AW325" s="20"/>
      <c r="AX325" s="20"/>
    </row>
    <row r="326" spans="4:50" s="30" customFormat="1" hidden="1" x14ac:dyDescent="0.3">
      <c r="D326" s="31"/>
      <c r="E326" s="31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32"/>
      <c r="U326" s="33"/>
      <c r="V326" s="33"/>
      <c r="W326" s="33"/>
      <c r="X326" s="33"/>
      <c r="Y326" s="32"/>
      <c r="Z326" s="33"/>
      <c r="AA326" s="33"/>
      <c r="AB326" s="33"/>
      <c r="AC326" s="33"/>
      <c r="AD326" s="34"/>
      <c r="AE326" s="33"/>
      <c r="AF326" s="32"/>
      <c r="AG326" s="33"/>
      <c r="AH326" s="33"/>
      <c r="AI326" s="33"/>
      <c r="AJ326" s="33"/>
      <c r="AK326" s="34"/>
      <c r="AL326" s="35"/>
      <c r="AM326" s="35"/>
      <c r="AN326" s="35"/>
      <c r="AO326" s="35"/>
      <c r="AP326" s="20"/>
      <c r="AQ326" s="20"/>
      <c r="AR326" s="20"/>
      <c r="AS326" s="35"/>
      <c r="AT326" s="36"/>
      <c r="AU326" s="20"/>
      <c r="AV326" s="20"/>
      <c r="AW326" s="20"/>
      <c r="AX326" s="20"/>
    </row>
    <row r="327" spans="4:50" s="30" customFormat="1" hidden="1" x14ac:dyDescent="0.3">
      <c r="D327" s="31"/>
      <c r="E327" s="31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32"/>
      <c r="U327" s="33"/>
      <c r="V327" s="33"/>
      <c r="W327" s="33"/>
      <c r="X327" s="33"/>
      <c r="Y327" s="32"/>
      <c r="Z327" s="33"/>
      <c r="AA327" s="33"/>
      <c r="AB327" s="33"/>
      <c r="AC327" s="33"/>
      <c r="AD327" s="34"/>
      <c r="AE327" s="33"/>
      <c r="AF327" s="32"/>
      <c r="AG327" s="33"/>
      <c r="AH327" s="33"/>
      <c r="AI327" s="33"/>
      <c r="AJ327" s="33"/>
      <c r="AK327" s="34"/>
      <c r="AL327" s="35"/>
      <c r="AM327" s="35"/>
      <c r="AN327" s="35"/>
      <c r="AO327" s="35"/>
      <c r="AP327" s="20"/>
      <c r="AQ327" s="20"/>
      <c r="AR327" s="20"/>
      <c r="AS327" s="35"/>
      <c r="AT327" s="36"/>
      <c r="AU327" s="20"/>
      <c r="AV327" s="20"/>
      <c r="AW327" s="20"/>
      <c r="AX327" s="20"/>
    </row>
    <row r="328" spans="4:50" s="30" customFormat="1" hidden="1" x14ac:dyDescent="0.3">
      <c r="D328" s="31"/>
      <c r="E328" s="31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32"/>
      <c r="U328" s="33"/>
      <c r="V328" s="33"/>
      <c r="W328" s="33"/>
      <c r="X328" s="33"/>
      <c r="Y328" s="32"/>
      <c r="Z328" s="33"/>
      <c r="AA328" s="33"/>
      <c r="AB328" s="33"/>
      <c r="AC328" s="33"/>
      <c r="AD328" s="34"/>
      <c r="AE328" s="33"/>
      <c r="AF328" s="32"/>
      <c r="AG328" s="33"/>
      <c r="AH328" s="33"/>
      <c r="AI328" s="33"/>
      <c r="AJ328" s="33"/>
      <c r="AK328" s="34"/>
      <c r="AL328" s="35"/>
      <c r="AM328" s="35"/>
      <c r="AN328" s="35"/>
      <c r="AO328" s="35"/>
      <c r="AP328" s="20"/>
      <c r="AQ328" s="20"/>
      <c r="AR328" s="20"/>
      <c r="AS328" s="35"/>
      <c r="AT328" s="36"/>
      <c r="AU328" s="20"/>
      <c r="AV328" s="20"/>
      <c r="AW328" s="20"/>
      <c r="AX328" s="20"/>
    </row>
    <row r="329" spans="4:50" s="30" customFormat="1" hidden="1" x14ac:dyDescent="0.3">
      <c r="D329" s="31"/>
      <c r="E329" s="31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32"/>
      <c r="U329" s="33"/>
      <c r="V329" s="33"/>
      <c r="W329" s="33"/>
      <c r="X329" s="33"/>
      <c r="Y329" s="32"/>
      <c r="Z329" s="33"/>
      <c r="AA329" s="33"/>
      <c r="AB329" s="33"/>
      <c r="AC329" s="33"/>
      <c r="AD329" s="34"/>
      <c r="AE329" s="33"/>
      <c r="AF329" s="32"/>
      <c r="AG329" s="33"/>
      <c r="AH329" s="33"/>
      <c r="AI329" s="33"/>
      <c r="AJ329" s="33"/>
      <c r="AK329" s="34"/>
      <c r="AL329" s="35"/>
      <c r="AM329" s="35"/>
      <c r="AN329" s="35"/>
      <c r="AO329" s="35"/>
      <c r="AP329" s="20"/>
      <c r="AQ329" s="20"/>
      <c r="AR329" s="20"/>
      <c r="AS329" s="35"/>
      <c r="AT329" s="36"/>
      <c r="AU329" s="20"/>
      <c r="AV329" s="20"/>
      <c r="AW329" s="20"/>
      <c r="AX329" s="20"/>
    </row>
    <row r="330" spans="4:50" s="30" customFormat="1" hidden="1" x14ac:dyDescent="0.3">
      <c r="D330" s="31"/>
      <c r="E330" s="31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32"/>
      <c r="U330" s="33"/>
      <c r="V330" s="33"/>
      <c r="W330" s="33"/>
      <c r="X330" s="33"/>
      <c r="Y330" s="32"/>
      <c r="Z330" s="33"/>
      <c r="AA330" s="33"/>
      <c r="AB330" s="33"/>
      <c r="AC330" s="33"/>
      <c r="AD330" s="34"/>
      <c r="AE330" s="33"/>
      <c r="AF330" s="32"/>
      <c r="AG330" s="33"/>
      <c r="AH330" s="33"/>
      <c r="AI330" s="33"/>
      <c r="AJ330" s="33"/>
      <c r="AK330" s="34"/>
      <c r="AL330" s="35"/>
      <c r="AM330" s="35"/>
      <c r="AN330" s="35"/>
      <c r="AO330" s="35"/>
      <c r="AP330" s="20"/>
      <c r="AQ330" s="20"/>
      <c r="AR330" s="20"/>
      <c r="AS330" s="35"/>
      <c r="AT330" s="36"/>
      <c r="AU330" s="20"/>
      <c r="AV330" s="20"/>
      <c r="AW330" s="20"/>
      <c r="AX330" s="20"/>
    </row>
    <row r="331" spans="4:50" s="30" customFormat="1" hidden="1" x14ac:dyDescent="0.3">
      <c r="D331" s="31"/>
      <c r="E331" s="31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32"/>
      <c r="U331" s="33"/>
      <c r="V331" s="33"/>
      <c r="W331" s="33"/>
      <c r="X331" s="33"/>
      <c r="Y331" s="32"/>
      <c r="Z331" s="33"/>
      <c r="AA331" s="33"/>
      <c r="AB331" s="33"/>
      <c r="AC331" s="33"/>
      <c r="AD331" s="34"/>
      <c r="AE331" s="33"/>
      <c r="AF331" s="32"/>
      <c r="AG331" s="33"/>
      <c r="AH331" s="33"/>
      <c r="AI331" s="33"/>
      <c r="AJ331" s="33"/>
      <c r="AK331" s="34"/>
      <c r="AL331" s="35"/>
      <c r="AM331" s="35"/>
      <c r="AN331" s="35"/>
      <c r="AO331" s="35"/>
      <c r="AP331" s="20"/>
      <c r="AQ331" s="20"/>
      <c r="AR331" s="20"/>
      <c r="AS331" s="35"/>
      <c r="AT331" s="36"/>
      <c r="AU331" s="20"/>
      <c r="AV331" s="20"/>
      <c r="AW331" s="20"/>
      <c r="AX331" s="20"/>
    </row>
    <row r="332" spans="4:50" s="30" customFormat="1" hidden="1" x14ac:dyDescent="0.3">
      <c r="D332" s="31"/>
      <c r="E332" s="31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32"/>
      <c r="U332" s="33"/>
      <c r="V332" s="33"/>
      <c r="W332" s="33"/>
      <c r="X332" s="33"/>
      <c r="Y332" s="32"/>
      <c r="Z332" s="33"/>
      <c r="AA332" s="33"/>
      <c r="AB332" s="33"/>
      <c r="AC332" s="33"/>
      <c r="AD332" s="34"/>
      <c r="AE332" s="33"/>
      <c r="AF332" s="32"/>
      <c r="AG332" s="33"/>
      <c r="AH332" s="33"/>
      <c r="AI332" s="33"/>
      <c r="AJ332" s="33"/>
      <c r="AK332" s="34"/>
      <c r="AL332" s="35"/>
      <c r="AM332" s="35"/>
      <c r="AN332" s="35"/>
      <c r="AO332" s="35"/>
      <c r="AP332" s="20"/>
      <c r="AQ332" s="20"/>
      <c r="AR332" s="20"/>
      <c r="AS332" s="35"/>
      <c r="AT332" s="36"/>
      <c r="AU332" s="20"/>
      <c r="AV332" s="20"/>
      <c r="AW332" s="20"/>
      <c r="AX332" s="20"/>
    </row>
    <row r="333" spans="4:50" s="30" customFormat="1" hidden="1" x14ac:dyDescent="0.3">
      <c r="D333" s="31"/>
      <c r="E333" s="31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32"/>
      <c r="U333" s="33"/>
      <c r="V333" s="33"/>
      <c r="W333" s="33"/>
      <c r="X333" s="33"/>
      <c r="Y333" s="32"/>
      <c r="Z333" s="33"/>
      <c r="AA333" s="33"/>
      <c r="AB333" s="33"/>
      <c r="AC333" s="33"/>
      <c r="AD333" s="34"/>
      <c r="AE333" s="33"/>
      <c r="AF333" s="32"/>
      <c r="AG333" s="33"/>
      <c r="AH333" s="33"/>
      <c r="AI333" s="33"/>
      <c r="AJ333" s="33"/>
      <c r="AK333" s="34"/>
      <c r="AL333" s="35"/>
      <c r="AM333" s="35"/>
      <c r="AN333" s="35"/>
      <c r="AO333" s="35"/>
      <c r="AP333" s="20"/>
      <c r="AQ333" s="20"/>
      <c r="AR333" s="20"/>
      <c r="AS333" s="35"/>
      <c r="AT333" s="36"/>
      <c r="AU333" s="20"/>
      <c r="AV333" s="20"/>
      <c r="AW333" s="20"/>
      <c r="AX333" s="20"/>
    </row>
    <row r="334" spans="4:50" s="30" customFormat="1" hidden="1" x14ac:dyDescent="0.3">
      <c r="D334" s="31"/>
      <c r="E334" s="31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32"/>
      <c r="U334" s="33"/>
      <c r="V334" s="33"/>
      <c r="W334" s="33"/>
      <c r="X334" s="33"/>
      <c r="Y334" s="32"/>
      <c r="Z334" s="33"/>
      <c r="AA334" s="33"/>
      <c r="AB334" s="33"/>
      <c r="AC334" s="33"/>
      <c r="AD334" s="34"/>
      <c r="AE334" s="33"/>
      <c r="AF334" s="32"/>
      <c r="AG334" s="33"/>
      <c r="AH334" s="33"/>
      <c r="AI334" s="33"/>
      <c r="AJ334" s="33"/>
      <c r="AK334" s="34"/>
      <c r="AL334" s="35"/>
      <c r="AM334" s="35"/>
      <c r="AN334" s="35"/>
      <c r="AO334" s="35"/>
      <c r="AP334" s="20"/>
      <c r="AQ334" s="20"/>
      <c r="AR334" s="20"/>
      <c r="AS334" s="35"/>
      <c r="AT334" s="36"/>
      <c r="AU334" s="20"/>
      <c r="AV334" s="20"/>
      <c r="AW334" s="20"/>
      <c r="AX334" s="20"/>
    </row>
    <row r="335" spans="4:50" s="30" customFormat="1" hidden="1" x14ac:dyDescent="0.3">
      <c r="D335" s="31"/>
      <c r="E335" s="31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32"/>
      <c r="U335" s="33"/>
      <c r="V335" s="33"/>
      <c r="W335" s="33"/>
      <c r="X335" s="33"/>
      <c r="Y335" s="32"/>
      <c r="Z335" s="33"/>
      <c r="AA335" s="33"/>
      <c r="AB335" s="33"/>
      <c r="AC335" s="33"/>
      <c r="AD335" s="34"/>
      <c r="AE335" s="33"/>
      <c r="AF335" s="32"/>
      <c r="AG335" s="33"/>
      <c r="AH335" s="33"/>
      <c r="AI335" s="33"/>
      <c r="AJ335" s="33"/>
      <c r="AK335" s="34"/>
      <c r="AL335" s="35"/>
      <c r="AM335" s="35"/>
      <c r="AN335" s="35"/>
      <c r="AO335" s="35"/>
      <c r="AP335" s="20"/>
      <c r="AQ335" s="20"/>
      <c r="AR335" s="20"/>
      <c r="AS335" s="35"/>
      <c r="AT335" s="36"/>
      <c r="AU335" s="20"/>
      <c r="AV335" s="20"/>
      <c r="AW335" s="20"/>
      <c r="AX335" s="20"/>
    </row>
    <row r="336" spans="4:50" s="30" customFormat="1" hidden="1" x14ac:dyDescent="0.3">
      <c r="D336" s="31"/>
      <c r="E336" s="31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32"/>
      <c r="U336" s="33"/>
      <c r="V336" s="33"/>
      <c r="W336" s="33"/>
      <c r="X336" s="33"/>
      <c r="Y336" s="32"/>
      <c r="Z336" s="33"/>
      <c r="AA336" s="33"/>
      <c r="AB336" s="33"/>
      <c r="AC336" s="33"/>
      <c r="AD336" s="34"/>
      <c r="AE336" s="33"/>
      <c r="AF336" s="32"/>
      <c r="AG336" s="33"/>
      <c r="AH336" s="33"/>
      <c r="AI336" s="33"/>
      <c r="AJ336" s="33"/>
      <c r="AK336" s="34"/>
      <c r="AL336" s="35"/>
      <c r="AM336" s="35"/>
      <c r="AN336" s="35"/>
      <c r="AO336" s="35"/>
      <c r="AP336" s="20"/>
      <c r="AQ336" s="20"/>
      <c r="AR336" s="20"/>
      <c r="AS336" s="35"/>
      <c r="AT336" s="36"/>
      <c r="AU336" s="20"/>
      <c r="AV336" s="20"/>
      <c r="AW336" s="20"/>
      <c r="AX336" s="20"/>
    </row>
    <row r="337" spans="4:50" s="30" customFormat="1" hidden="1" x14ac:dyDescent="0.3">
      <c r="D337" s="31"/>
      <c r="E337" s="31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32"/>
      <c r="U337" s="33"/>
      <c r="V337" s="33"/>
      <c r="W337" s="33"/>
      <c r="X337" s="33"/>
      <c r="Y337" s="32"/>
      <c r="Z337" s="33"/>
      <c r="AA337" s="33"/>
      <c r="AB337" s="33"/>
      <c r="AC337" s="33"/>
      <c r="AD337" s="34"/>
      <c r="AE337" s="33"/>
      <c r="AF337" s="32"/>
      <c r="AG337" s="33"/>
      <c r="AH337" s="33"/>
      <c r="AI337" s="33"/>
      <c r="AJ337" s="33"/>
      <c r="AK337" s="34"/>
      <c r="AL337" s="35"/>
      <c r="AM337" s="35"/>
      <c r="AN337" s="35"/>
      <c r="AO337" s="35"/>
      <c r="AP337" s="20"/>
      <c r="AQ337" s="20"/>
      <c r="AR337" s="20"/>
      <c r="AS337" s="35"/>
      <c r="AT337" s="36"/>
      <c r="AU337" s="20"/>
      <c r="AV337" s="20"/>
      <c r="AW337" s="20"/>
      <c r="AX337" s="20"/>
    </row>
    <row r="338" spans="4:50" s="30" customFormat="1" hidden="1" x14ac:dyDescent="0.3">
      <c r="D338" s="31"/>
      <c r="E338" s="31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32"/>
      <c r="U338" s="33"/>
      <c r="V338" s="33"/>
      <c r="W338" s="33"/>
      <c r="X338" s="33"/>
      <c r="Y338" s="32"/>
      <c r="Z338" s="33"/>
      <c r="AA338" s="33"/>
      <c r="AB338" s="33"/>
      <c r="AC338" s="33"/>
      <c r="AD338" s="34"/>
      <c r="AE338" s="33"/>
      <c r="AF338" s="32"/>
      <c r="AG338" s="33"/>
      <c r="AH338" s="33"/>
      <c r="AI338" s="33"/>
      <c r="AJ338" s="33"/>
      <c r="AK338" s="34"/>
      <c r="AL338" s="35"/>
      <c r="AM338" s="35"/>
      <c r="AN338" s="35"/>
      <c r="AO338" s="35"/>
      <c r="AP338" s="20"/>
      <c r="AQ338" s="20"/>
      <c r="AR338" s="20"/>
      <c r="AS338" s="35"/>
      <c r="AT338" s="36"/>
      <c r="AU338" s="20"/>
      <c r="AV338" s="20"/>
      <c r="AW338" s="20"/>
      <c r="AX338" s="20"/>
    </row>
    <row r="339" spans="4:50" s="30" customFormat="1" hidden="1" x14ac:dyDescent="0.3">
      <c r="D339" s="31"/>
      <c r="E339" s="31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32"/>
      <c r="U339" s="33"/>
      <c r="V339" s="33"/>
      <c r="W339" s="33"/>
      <c r="X339" s="33"/>
      <c r="Y339" s="32"/>
      <c r="Z339" s="33"/>
      <c r="AA339" s="33"/>
      <c r="AB339" s="33"/>
      <c r="AC339" s="33"/>
      <c r="AD339" s="34"/>
      <c r="AE339" s="33"/>
      <c r="AF339" s="32"/>
      <c r="AG339" s="33"/>
      <c r="AH339" s="33"/>
      <c r="AI339" s="33"/>
      <c r="AJ339" s="33"/>
      <c r="AK339" s="34"/>
      <c r="AL339" s="35"/>
      <c r="AM339" s="35"/>
      <c r="AN339" s="35"/>
      <c r="AO339" s="35"/>
      <c r="AP339" s="20"/>
      <c r="AQ339" s="20"/>
      <c r="AR339" s="20"/>
      <c r="AS339" s="35"/>
      <c r="AT339" s="36"/>
      <c r="AU339" s="20"/>
      <c r="AV339" s="20"/>
      <c r="AW339" s="20"/>
      <c r="AX339" s="20"/>
    </row>
    <row r="340" spans="4:50" s="30" customFormat="1" hidden="1" x14ac:dyDescent="0.3">
      <c r="D340" s="31"/>
      <c r="E340" s="31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32"/>
      <c r="U340" s="33"/>
      <c r="V340" s="33"/>
      <c r="W340" s="33"/>
      <c r="X340" s="33"/>
      <c r="Y340" s="32"/>
      <c r="Z340" s="33"/>
      <c r="AA340" s="33"/>
      <c r="AB340" s="33"/>
      <c r="AC340" s="33"/>
      <c r="AD340" s="34"/>
      <c r="AE340" s="33"/>
      <c r="AF340" s="32"/>
      <c r="AG340" s="33"/>
      <c r="AH340" s="33"/>
      <c r="AI340" s="33"/>
      <c r="AJ340" s="33"/>
      <c r="AK340" s="34"/>
      <c r="AL340" s="35"/>
      <c r="AM340" s="35"/>
      <c r="AN340" s="35"/>
      <c r="AO340" s="35"/>
      <c r="AP340" s="20"/>
      <c r="AQ340" s="20"/>
      <c r="AR340" s="20"/>
      <c r="AS340" s="35"/>
      <c r="AT340" s="36"/>
      <c r="AU340" s="20"/>
      <c r="AV340" s="20"/>
      <c r="AW340" s="20"/>
      <c r="AX340" s="20"/>
    </row>
    <row r="341" spans="4:50" s="30" customFormat="1" hidden="1" x14ac:dyDescent="0.3">
      <c r="D341" s="31"/>
      <c r="E341" s="31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32"/>
      <c r="U341" s="33"/>
      <c r="V341" s="33"/>
      <c r="W341" s="33"/>
      <c r="X341" s="33"/>
      <c r="Y341" s="32"/>
      <c r="Z341" s="33"/>
      <c r="AA341" s="33"/>
      <c r="AB341" s="33"/>
      <c r="AC341" s="33"/>
      <c r="AD341" s="34"/>
      <c r="AE341" s="33"/>
      <c r="AF341" s="32"/>
      <c r="AG341" s="33"/>
      <c r="AH341" s="33"/>
      <c r="AI341" s="33"/>
      <c r="AJ341" s="33"/>
      <c r="AK341" s="34"/>
      <c r="AL341" s="35"/>
      <c r="AM341" s="35"/>
      <c r="AN341" s="35"/>
      <c r="AO341" s="35"/>
      <c r="AP341" s="20"/>
      <c r="AQ341" s="20"/>
      <c r="AR341" s="20"/>
      <c r="AS341" s="35"/>
      <c r="AT341" s="36"/>
      <c r="AU341" s="20"/>
      <c r="AV341" s="20"/>
      <c r="AW341" s="20"/>
      <c r="AX341" s="20"/>
    </row>
    <row r="342" spans="4:50" s="30" customFormat="1" hidden="1" x14ac:dyDescent="0.3">
      <c r="D342" s="31"/>
      <c r="E342" s="3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32"/>
      <c r="U342" s="33"/>
      <c r="V342" s="33"/>
      <c r="W342" s="33"/>
      <c r="X342" s="33"/>
      <c r="Y342" s="32"/>
      <c r="Z342" s="33"/>
      <c r="AA342" s="33"/>
      <c r="AB342" s="33"/>
      <c r="AC342" s="33"/>
      <c r="AD342" s="34"/>
      <c r="AE342" s="33"/>
      <c r="AF342" s="32"/>
      <c r="AG342" s="33"/>
      <c r="AH342" s="33"/>
      <c r="AI342" s="33"/>
      <c r="AJ342" s="33"/>
      <c r="AK342" s="34"/>
      <c r="AL342" s="35"/>
      <c r="AM342" s="35"/>
      <c r="AN342" s="35"/>
      <c r="AO342" s="35"/>
      <c r="AP342" s="20"/>
      <c r="AQ342" s="20"/>
      <c r="AR342" s="20"/>
      <c r="AS342" s="35"/>
      <c r="AT342" s="36"/>
      <c r="AU342" s="20"/>
      <c r="AV342" s="20"/>
      <c r="AW342" s="20"/>
      <c r="AX342" s="20"/>
    </row>
    <row r="343" spans="4:50" s="30" customFormat="1" hidden="1" x14ac:dyDescent="0.3">
      <c r="D343" s="31"/>
      <c r="E343" s="31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32"/>
      <c r="U343" s="33"/>
      <c r="V343" s="33"/>
      <c r="W343" s="33"/>
      <c r="X343" s="33"/>
      <c r="Y343" s="32"/>
      <c r="Z343" s="33"/>
      <c r="AA343" s="33"/>
      <c r="AB343" s="33"/>
      <c r="AC343" s="33"/>
      <c r="AD343" s="34"/>
      <c r="AE343" s="33"/>
      <c r="AF343" s="32"/>
      <c r="AG343" s="33"/>
      <c r="AH343" s="33"/>
      <c r="AI343" s="33"/>
      <c r="AJ343" s="33"/>
      <c r="AK343" s="34"/>
      <c r="AL343" s="35"/>
      <c r="AM343" s="35"/>
      <c r="AN343" s="35"/>
      <c r="AO343" s="35"/>
      <c r="AP343" s="20"/>
      <c r="AQ343" s="20"/>
      <c r="AR343" s="20"/>
      <c r="AS343" s="35"/>
      <c r="AT343" s="36"/>
      <c r="AU343" s="20"/>
      <c r="AV343" s="20"/>
      <c r="AW343" s="20"/>
      <c r="AX343" s="20"/>
    </row>
    <row r="344" spans="4:50" s="30" customFormat="1" hidden="1" x14ac:dyDescent="0.3">
      <c r="D344" s="31"/>
      <c r="E344" s="31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32"/>
      <c r="U344" s="33"/>
      <c r="V344" s="33"/>
      <c r="W344" s="33"/>
      <c r="X344" s="33"/>
      <c r="Y344" s="32"/>
      <c r="Z344" s="33"/>
      <c r="AA344" s="33"/>
      <c r="AB344" s="33"/>
      <c r="AC344" s="33"/>
      <c r="AD344" s="34"/>
      <c r="AE344" s="33"/>
      <c r="AF344" s="32"/>
      <c r="AG344" s="33"/>
      <c r="AH344" s="33"/>
      <c r="AI344" s="33"/>
      <c r="AJ344" s="33"/>
      <c r="AK344" s="34"/>
      <c r="AL344" s="35"/>
      <c r="AM344" s="35"/>
      <c r="AN344" s="35"/>
      <c r="AO344" s="35"/>
      <c r="AP344" s="20"/>
      <c r="AQ344" s="20"/>
      <c r="AR344" s="20"/>
      <c r="AS344" s="35"/>
      <c r="AT344" s="36"/>
      <c r="AU344" s="20"/>
      <c r="AV344" s="20"/>
      <c r="AW344" s="20"/>
      <c r="AX344" s="20"/>
    </row>
    <row r="345" spans="4:50" s="30" customFormat="1" hidden="1" x14ac:dyDescent="0.3">
      <c r="D345" s="31"/>
      <c r="E345" s="31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32"/>
      <c r="U345" s="33"/>
      <c r="V345" s="33"/>
      <c r="W345" s="33"/>
      <c r="X345" s="33"/>
      <c r="Y345" s="32"/>
      <c r="Z345" s="33"/>
      <c r="AA345" s="33"/>
      <c r="AB345" s="33"/>
      <c r="AC345" s="33"/>
      <c r="AD345" s="34"/>
      <c r="AE345" s="33"/>
      <c r="AF345" s="32"/>
      <c r="AG345" s="33"/>
      <c r="AH345" s="33"/>
      <c r="AI345" s="33"/>
      <c r="AJ345" s="33"/>
      <c r="AK345" s="34"/>
      <c r="AL345" s="35"/>
      <c r="AM345" s="35"/>
      <c r="AN345" s="35"/>
      <c r="AO345" s="35"/>
      <c r="AP345" s="20"/>
      <c r="AQ345" s="20"/>
      <c r="AR345" s="20"/>
      <c r="AS345" s="35"/>
      <c r="AT345" s="36"/>
      <c r="AU345" s="20"/>
      <c r="AV345" s="20"/>
      <c r="AW345" s="20"/>
      <c r="AX345" s="20"/>
    </row>
    <row r="346" spans="4:50" s="30" customFormat="1" hidden="1" x14ac:dyDescent="0.3">
      <c r="D346" s="31"/>
      <c r="E346" s="31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32"/>
      <c r="U346" s="33"/>
      <c r="V346" s="33"/>
      <c r="W346" s="33"/>
      <c r="X346" s="33"/>
      <c r="Y346" s="32"/>
      <c r="Z346" s="33"/>
      <c r="AA346" s="33"/>
      <c r="AB346" s="33"/>
      <c r="AC346" s="33"/>
      <c r="AD346" s="34"/>
      <c r="AE346" s="33"/>
      <c r="AF346" s="32"/>
      <c r="AG346" s="33"/>
      <c r="AH346" s="33"/>
      <c r="AI346" s="33"/>
      <c r="AJ346" s="33"/>
      <c r="AK346" s="34"/>
      <c r="AL346" s="35"/>
      <c r="AM346" s="35"/>
      <c r="AN346" s="35"/>
      <c r="AO346" s="35"/>
      <c r="AP346" s="20"/>
      <c r="AQ346" s="20"/>
      <c r="AR346" s="20"/>
      <c r="AS346" s="35"/>
      <c r="AT346" s="36"/>
      <c r="AU346" s="20"/>
      <c r="AV346" s="20"/>
      <c r="AW346" s="20"/>
      <c r="AX346" s="20"/>
    </row>
    <row r="347" spans="4:50" s="30" customFormat="1" hidden="1" x14ac:dyDescent="0.3">
      <c r="D347" s="31"/>
      <c r="E347" s="31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32"/>
      <c r="U347" s="33"/>
      <c r="V347" s="33"/>
      <c r="W347" s="33"/>
      <c r="X347" s="33"/>
      <c r="Y347" s="32"/>
      <c r="Z347" s="33"/>
      <c r="AA347" s="33"/>
      <c r="AB347" s="33"/>
      <c r="AC347" s="33"/>
      <c r="AD347" s="34"/>
      <c r="AE347" s="33"/>
      <c r="AF347" s="32"/>
      <c r="AG347" s="33"/>
      <c r="AH347" s="33"/>
      <c r="AI347" s="33"/>
      <c r="AJ347" s="33"/>
      <c r="AK347" s="34"/>
      <c r="AL347" s="35"/>
      <c r="AM347" s="35"/>
      <c r="AN347" s="35"/>
      <c r="AO347" s="35"/>
      <c r="AP347" s="20"/>
      <c r="AQ347" s="20"/>
      <c r="AR347" s="20"/>
      <c r="AS347" s="35"/>
      <c r="AT347" s="36"/>
      <c r="AU347" s="20"/>
      <c r="AV347" s="20"/>
      <c r="AW347" s="20"/>
      <c r="AX347" s="20"/>
    </row>
    <row r="348" spans="4:50" s="30" customFormat="1" hidden="1" x14ac:dyDescent="0.3">
      <c r="D348" s="31"/>
      <c r="E348" s="31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32"/>
      <c r="U348" s="33"/>
      <c r="V348" s="33"/>
      <c r="W348" s="33"/>
      <c r="X348" s="33"/>
      <c r="Y348" s="32"/>
      <c r="Z348" s="33"/>
      <c r="AA348" s="33"/>
      <c r="AB348" s="33"/>
      <c r="AC348" s="33"/>
      <c r="AD348" s="34"/>
      <c r="AE348" s="33"/>
      <c r="AF348" s="32"/>
      <c r="AG348" s="33"/>
      <c r="AH348" s="33"/>
      <c r="AI348" s="33"/>
      <c r="AJ348" s="33"/>
      <c r="AK348" s="34"/>
      <c r="AL348" s="35"/>
      <c r="AM348" s="35"/>
      <c r="AN348" s="35"/>
      <c r="AO348" s="35"/>
      <c r="AP348" s="20"/>
      <c r="AQ348" s="20"/>
      <c r="AR348" s="20"/>
      <c r="AS348" s="35"/>
      <c r="AT348" s="36"/>
      <c r="AU348" s="20"/>
      <c r="AV348" s="20"/>
      <c r="AW348" s="20"/>
      <c r="AX348" s="20"/>
    </row>
    <row r="349" spans="4:50" s="30" customFormat="1" hidden="1" x14ac:dyDescent="0.3">
      <c r="D349" s="31"/>
      <c r="E349" s="31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32"/>
      <c r="U349" s="33"/>
      <c r="V349" s="33"/>
      <c r="W349" s="33"/>
      <c r="X349" s="33"/>
      <c r="Y349" s="32"/>
      <c r="Z349" s="33"/>
      <c r="AA349" s="33"/>
      <c r="AB349" s="33"/>
      <c r="AC349" s="33"/>
      <c r="AD349" s="34"/>
      <c r="AE349" s="33"/>
      <c r="AF349" s="32"/>
      <c r="AG349" s="33"/>
      <c r="AH349" s="33"/>
      <c r="AI349" s="33"/>
      <c r="AJ349" s="33"/>
      <c r="AK349" s="34"/>
      <c r="AL349" s="35"/>
      <c r="AM349" s="35"/>
      <c r="AN349" s="35"/>
      <c r="AO349" s="35"/>
      <c r="AP349" s="20"/>
      <c r="AQ349" s="20"/>
      <c r="AR349" s="20"/>
      <c r="AS349" s="35"/>
      <c r="AT349" s="36"/>
      <c r="AU349" s="20"/>
      <c r="AV349" s="20"/>
      <c r="AW349" s="20"/>
      <c r="AX349" s="20"/>
    </row>
    <row r="350" spans="4:50" s="30" customFormat="1" hidden="1" x14ac:dyDescent="0.3">
      <c r="D350" s="31"/>
      <c r="E350" s="31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32"/>
      <c r="U350" s="33"/>
      <c r="V350" s="33"/>
      <c r="W350" s="33"/>
      <c r="X350" s="33"/>
      <c r="Y350" s="32"/>
      <c r="Z350" s="33"/>
      <c r="AA350" s="33"/>
      <c r="AB350" s="33"/>
      <c r="AC350" s="33"/>
      <c r="AD350" s="34"/>
      <c r="AE350" s="33"/>
      <c r="AF350" s="32"/>
      <c r="AG350" s="33"/>
      <c r="AH350" s="33"/>
      <c r="AI350" s="33"/>
      <c r="AJ350" s="33"/>
      <c r="AK350" s="34"/>
      <c r="AL350" s="35"/>
      <c r="AM350" s="35"/>
      <c r="AN350" s="35"/>
      <c r="AO350" s="35"/>
      <c r="AP350" s="20"/>
      <c r="AQ350" s="20"/>
      <c r="AR350" s="20"/>
      <c r="AS350" s="35"/>
      <c r="AT350" s="36"/>
      <c r="AU350" s="20"/>
      <c r="AV350" s="20"/>
      <c r="AW350" s="20"/>
      <c r="AX350" s="20"/>
    </row>
    <row r="351" spans="4:50" s="30" customFormat="1" hidden="1" x14ac:dyDescent="0.3">
      <c r="D351" s="31"/>
      <c r="E351" s="31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32"/>
      <c r="U351" s="33"/>
      <c r="V351" s="33"/>
      <c r="W351" s="33"/>
      <c r="X351" s="33"/>
      <c r="Y351" s="32"/>
      <c r="Z351" s="33"/>
      <c r="AA351" s="33"/>
      <c r="AB351" s="33"/>
      <c r="AC351" s="33"/>
      <c r="AD351" s="34"/>
      <c r="AE351" s="33"/>
      <c r="AF351" s="32"/>
      <c r="AG351" s="33"/>
      <c r="AH351" s="33"/>
      <c r="AI351" s="33"/>
      <c r="AJ351" s="33"/>
      <c r="AK351" s="34"/>
      <c r="AL351" s="35"/>
      <c r="AM351" s="35"/>
      <c r="AN351" s="35"/>
      <c r="AO351" s="35"/>
      <c r="AP351" s="20"/>
      <c r="AQ351" s="20"/>
      <c r="AR351" s="20"/>
      <c r="AS351" s="35"/>
      <c r="AT351" s="36"/>
      <c r="AU351" s="20"/>
      <c r="AV351" s="20"/>
      <c r="AW351" s="20"/>
      <c r="AX351" s="20"/>
    </row>
    <row r="352" spans="4:50" s="30" customFormat="1" hidden="1" x14ac:dyDescent="0.3">
      <c r="D352" s="31"/>
      <c r="E352" s="31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32"/>
      <c r="U352" s="33"/>
      <c r="V352" s="33"/>
      <c r="W352" s="33"/>
      <c r="X352" s="33"/>
      <c r="Y352" s="32"/>
      <c r="Z352" s="33"/>
      <c r="AA352" s="33"/>
      <c r="AB352" s="33"/>
      <c r="AC352" s="33"/>
      <c r="AD352" s="34"/>
      <c r="AE352" s="33"/>
      <c r="AF352" s="32"/>
      <c r="AG352" s="33"/>
      <c r="AH352" s="33"/>
      <c r="AI352" s="33"/>
      <c r="AJ352" s="33"/>
      <c r="AK352" s="34"/>
      <c r="AL352" s="35"/>
      <c r="AM352" s="35"/>
      <c r="AN352" s="35"/>
      <c r="AO352" s="35"/>
      <c r="AP352" s="20"/>
      <c r="AQ352" s="20"/>
      <c r="AR352" s="20"/>
      <c r="AS352" s="35"/>
      <c r="AT352" s="36"/>
      <c r="AU352" s="20"/>
      <c r="AV352" s="20"/>
      <c r="AW352" s="20"/>
      <c r="AX352" s="20"/>
    </row>
    <row r="353" spans="4:50" s="30" customFormat="1" hidden="1" x14ac:dyDescent="0.3">
      <c r="D353" s="31"/>
      <c r="E353" s="31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32"/>
      <c r="U353" s="33"/>
      <c r="V353" s="33"/>
      <c r="W353" s="33"/>
      <c r="X353" s="33"/>
      <c r="Y353" s="32"/>
      <c r="Z353" s="33"/>
      <c r="AA353" s="33"/>
      <c r="AB353" s="33"/>
      <c r="AC353" s="33"/>
      <c r="AD353" s="34"/>
      <c r="AE353" s="33"/>
      <c r="AF353" s="32"/>
      <c r="AG353" s="33"/>
      <c r="AH353" s="33"/>
      <c r="AI353" s="33"/>
      <c r="AJ353" s="33"/>
      <c r="AK353" s="34"/>
      <c r="AL353" s="35"/>
      <c r="AM353" s="35"/>
      <c r="AN353" s="35"/>
      <c r="AO353" s="35"/>
      <c r="AP353" s="20"/>
      <c r="AQ353" s="20"/>
      <c r="AR353" s="20"/>
      <c r="AS353" s="35"/>
      <c r="AT353" s="36"/>
      <c r="AU353" s="20"/>
      <c r="AV353" s="20"/>
      <c r="AW353" s="20"/>
      <c r="AX353" s="20"/>
    </row>
    <row r="354" spans="4:50" s="30" customFormat="1" hidden="1" x14ac:dyDescent="0.3">
      <c r="D354" s="31"/>
      <c r="E354" s="31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32"/>
      <c r="U354" s="33"/>
      <c r="V354" s="33"/>
      <c r="W354" s="33"/>
      <c r="X354" s="33"/>
      <c r="Y354" s="32"/>
      <c r="Z354" s="33"/>
      <c r="AA354" s="33"/>
      <c r="AB354" s="33"/>
      <c r="AC354" s="33"/>
      <c r="AD354" s="34"/>
      <c r="AE354" s="33"/>
      <c r="AF354" s="32"/>
      <c r="AG354" s="33"/>
      <c r="AH354" s="33"/>
      <c r="AI354" s="33"/>
      <c r="AJ354" s="33"/>
      <c r="AK354" s="34"/>
      <c r="AL354" s="35"/>
      <c r="AM354" s="35"/>
      <c r="AN354" s="35"/>
      <c r="AO354" s="35"/>
      <c r="AP354" s="20"/>
      <c r="AQ354" s="20"/>
      <c r="AR354" s="20"/>
      <c r="AS354" s="35"/>
      <c r="AT354" s="36"/>
      <c r="AU354" s="20"/>
      <c r="AV354" s="20"/>
      <c r="AW354" s="20"/>
      <c r="AX354" s="20"/>
    </row>
    <row r="355" spans="4:50" s="30" customFormat="1" hidden="1" x14ac:dyDescent="0.3">
      <c r="D355" s="31"/>
      <c r="E355" s="31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32"/>
      <c r="U355" s="33"/>
      <c r="V355" s="33"/>
      <c r="W355" s="33"/>
      <c r="X355" s="33"/>
      <c r="Y355" s="32"/>
      <c r="Z355" s="33"/>
      <c r="AA355" s="33"/>
      <c r="AB355" s="33"/>
      <c r="AC355" s="33"/>
      <c r="AD355" s="34"/>
      <c r="AE355" s="33"/>
      <c r="AF355" s="32"/>
      <c r="AG355" s="33"/>
      <c r="AH355" s="33"/>
      <c r="AI355" s="33"/>
      <c r="AJ355" s="33"/>
      <c r="AK355" s="34"/>
      <c r="AL355" s="35"/>
      <c r="AM355" s="35"/>
      <c r="AN355" s="35"/>
      <c r="AO355" s="35"/>
      <c r="AP355" s="20"/>
      <c r="AQ355" s="20"/>
      <c r="AR355" s="20"/>
      <c r="AS355" s="35"/>
      <c r="AT355" s="36"/>
      <c r="AU355" s="20"/>
      <c r="AV355" s="20"/>
      <c r="AW355" s="20"/>
      <c r="AX355" s="20"/>
    </row>
    <row r="356" spans="4:50" s="30" customFormat="1" hidden="1" x14ac:dyDescent="0.3">
      <c r="D356" s="31"/>
      <c r="E356" s="31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32"/>
      <c r="U356" s="33"/>
      <c r="V356" s="33"/>
      <c r="W356" s="33"/>
      <c r="X356" s="33"/>
      <c r="Y356" s="32"/>
      <c r="Z356" s="33"/>
      <c r="AA356" s="33"/>
      <c r="AB356" s="33"/>
      <c r="AC356" s="33"/>
      <c r="AD356" s="34"/>
      <c r="AE356" s="33"/>
      <c r="AF356" s="32"/>
      <c r="AG356" s="33"/>
      <c r="AH356" s="33"/>
      <c r="AI356" s="33"/>
      <c r="AJ356" s="33"/>
      <c r="AK356" s="34"/>
      <c r="AL356" s="35"/>
      <c r="AM356" s="35"/>
      <c r="AN356" s="35"/>
      <c r="AO356" s="35"/>
      <c r="AP356" s="20"/>
      <c r="AQ356" s="20"/>
      <c r="AR356" s="20"/>
      <c r="AS356" s="35"/>
      <c r="AT356" s="36"/>
      <c r="AU356" s="20"/>
      <c r="AV356" s="20"/>
      <c r="AW356" s="20"/>
      <c r="AX356" s="20"/>
    </row>
    <row r="357" spans="4:50" s="30" customFormat="1" hidden="1" x14ac:dyDescent="0.3">
      <c r="D357" s="31"/>
      <c r="E357" s="31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32"/>
      <c r="U357" s="33"/>
      <c r="V357" s="33"/>
      <c r="W357" s="33"/>
      <c r="X357" s="33"/>
      <c r="Y357" s="32"/>
      <c r="Z357" s="33"/>
      <c r="AA357" s="33"/>
      <c r="AB357" s="33"/>
      <c r="AC357" s="33"/>
      <c r="AD357" s="34"/>
      <c r="AE357" s="33"/>
      <c r="AF357" s="32"/>
      <c r="AG357" s="33"/>
      <c r="AH357" s="33"/>
      <c r="AI357" s="33"/>
      <c r="AJ357" s="33"/>
      <c r="AK357" s="34"/>
      <c r="AL357" s="35"/>
      <c r="AM357" s="35"/>
      <c r="AN357" s="35"/>
      <c r="AO357" s="35"/>
      <c r="AP357" s="20"/>
      <c r="AQ357" s="20"/>
      <c r="AR357" s="20"/>
      <c r="AS357" s="35"/>
      <c r="AT357" s="36"/>
      <c r="AU357" s="20"/>
      <c r="AV357" s="20"/>
      <c r="AW357" s="20"/>
      <c r="AX357" s="20"/>
    </row>
    <row r="358" spans="4:50" s="30" customFormat="1" hidden="1" x14ac:dyDescent="0.3">
      <c r="D358" s="31"/>
      <c r="E358" s="31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32"/>
      <c r="U358" s="33"/>
      <c r="V358" s="33"/>
      <c r="W358" s="33"/>
      <c r="X358" s="33"/>
      <c r="Y358" s="32"/>
      <c r="Z358" s="33"/>
      <c r="AA358" s="33"/>
      <c r="AB358" s="33"/>
      <c r="AC358" s="33"/>
      <c r="AD358" s="34"/>
      <c r="AE358" s="33"/>
      <c r="AF358" s="32"/>
      <c r="AG358" s="33"/>
      <c r="AH358" s="33"/>
      <c r="AI358" s="33"/>
      <c r="AJ358" s="33"/>
      <c r="AK358" s="34"/>
      <c r="AL358" s="35"/>
      <c r="AM358" s="35"/>
      <c r="AN358" s="35"/>
      <c r="AO358" s="35"/>
      <c r="AP358" s="20"/>
      <c r="AQ358" s="20"/>
      <c r="AR358" s="20"/>
      <c r="AS358" s="35"/>
      <c r="AT358" s="36"/>
      <c r="AU358" s="20"/>
      <c r="AV358" s="20"/>
      <c r="AW358" s="20"/>
      <c r="AX358" s="20"/>
    </row>
    <row r="359" spans="4:50" s="30" customFormat="1" hidden="1" x14ac:dyDescent="0.3">
      <c r="D359" s="31"/>
      <c r="E359" s="31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32"/>
      <c r="U359" s="33"/>
      <c r="V359" s="33"/>
      <c r="W359" s="33"/>
      <c r="X359" s="33"/>
      <c r="Y359" s="32"/>
      <c r="Z359" s="33"/>
      <c r="AA359" s="33"/>
      <c r="AB359" s="33"/>
      <c r="AC359" s="33"/>
      <c r="AD359" s="34"/>
      <c r="AE359" s="33"/>
      <c r="AF359" s="32"/>
      <c r="AG359" s="33"/>
      <c r="AH359" s="33"/>
      <c r="AI359" s="33"/>
      <c r="AJ359" s="33"/>
      <c r="AK359" s="34"/>
      <c r="AL359" s="35"/>
      <c r="AM359" s="35"/>
      <c r="AN359" s="35"/>
      <c r="AO359" s="35"/>
      <c r="AP359" s="20"/>
      <c r="AQ359" s="20"/>
      <c r="AR359" s="20"/>
      <c r="AS359" s="35"/>
      <c r="AT359" s="36"/>
      <c r="AU359" s="20"/>
      <c r="AV359" s="20"/>
      <c r="AW359" s="20"/>
      <c r="AX359" s="20"/>
    </row>
    <row r="360" spans="4:50" s="30" customFormat="1" hidden="1" x14ac:dyDescent="0.3">
      <c r="D360" s="31"/>
      <c r="E360" s="31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32"/>
      <c r="U360" s="33"/>
      <c r="V360" s="33"/>
      <c r="W360" s="33"/>
      <c r="X360" s="33"/>
      <c r="Y360" s="32"/>
      <c r="Z360" s="33"/>
      <c r="AA360" s="33"/>
      <c r="AB360" s="33"/>
      <c r="AC360" s="33"/>
      <c r="AD360" s="34"/>
      <c r="AE360" s="33"/>
      <c r="AF360" s="32"/>
      <c r="AG360" s="33"/>
      <c r="AH360" s="33"/>
      <c r="AI360" s="33"/>
      <c r="AJ360" s="33"/>
      <c r="AK360" s="34"/>
      <c r="AL360" s="35"/>
      <c r="AM360" s="35"/>
      <c r="AN360" s="35"/>
      <c r="AO360" s="35"/>
      <c r="AP360" s="20"/>
      <c r="AQ360" s="20"/>
      <c r="AR360" s="20"/>
      <c r="AS360" s="35"/>
      <c r="AT360" s="36"/>
      <c r="AU360" s="20"/>
      <c r="AV360" s="20"/>
      <c r="AW360" s="20"/>
      <c r="AX360" s="20"/>
    </row>
    <row r="361" spans="4:50" s="30" customFormat="1" hidden="1" x14ac:dyDescent="0.3">
      <c r="D361" s="31"/>
      <c r="E361" s="31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32"/>
      <c r="U361" s="33"/>
      <c r="V361" s="33"/>
      <c r="W361" s="33"/>
      <c r="X361" s="33"/>
      <c r="Y361" s="32"/>
      <c r="Z361" s="33"/>
      <c r="AA361" s="33"/>
      <c r="AB361" s="33"/>
      <c r="AC361" s="33"/>
      <c r="AD361" s="34"/>
      <c r="AE361" s="33"/>
      <c r="AF361" s="32"/>
      <c r="AG361" s="33"/>
      <c r="AH361" s="33"/>
      <c r="AI361" s="33"/>
      <c r="AJ361" s="33"/>
      <c r="AK361" s="34"/>
      <c r="AL361" s="35"/>
      <c r="AM361" s="35"/>
      <c r="AN361" s="35"/>
      <c r="AO361" s="35"/>
      <c r="AP361" s="20"/>
      <c r="AQ361" s="20"/>
      <c r="AR361" s="20"/>
      <c r="AS361" s="35"/>
      <c r="AT361" s="36"/>
      <c r="AU361" s="20"/>
      <c r="AV361" s="20"/>
      <c r="AW361" s="20"/>
      <c r="AX361" s="20"/>
    </row>
    <row r="362" spans="4:50" s="30" customFormat="1" hidden="1" x14ac:dyDescent="0.3">
      <c r="D362" s="31"/>
      <c r="E362" s="31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32"/>
      <c r="U362" s="33"/>
      <c r="V362" s="33"/>
      <c r="W362" s="33"/>
      <c r="X362" s="33"/>
      <c r="Y362" s="32"/>
      <c r="Z362" s="33"/>
      <c r="AA362" s="33"/>
      <c r="AB362" s="33"/>
      <c r="AC362" s="33"/>
      <c r="AD362" s="34"/>
      <c r="AE362" s="33"/>
      <c r="AF362" s="32"/>
      <c r="AG362" s="33"/>
      <c r="AH362" s="33"/>
      <c r="AI362" s="33"/>
      <c r="AJ362" s="33"/>
      <c r="AK362" s="34"/>
      <c r="AL362" s="35"/>
      <c r="AM362" s="35"/>
      <c r="AN362" s="35"/>
      <c r="AO362" s="35"/>
      <c r="AP362" s="20"/>
      <c r="AQ362" s="20"/>
      <c r="AR362" s="20"/>
      <c r="AS362" s="35"/>
      <c r="AT362" s="36"/>
      <c r="AU362" s="20"/>
      <c r="AV362" s="20"/>
      <c r="AW362" s="20"/>
      <c r="AX362" s="20"/>
    </row>
    <row r="363" spans="4:50" s="30" customFormat="1" hidden="1" x14ac:dyDescent="0.3">
      <c r="D363" s="31"/>
      <c r="E363" s="31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32"/>
      <c r="U363" s="33"/>
      <c r="V363" s="33"/>
      <c r="W363" s="33"/>
      <c r="X363" s="33"/>
      <c r="Y363" s="32"/>
      <c r="Z363" s="33"/>
      <c r="AA363" s="33"/>
      <c r="AB363" s="33"/>
      <c r="AC363" s="33"/>
      <c r="AD363" s="34"/>
      <c r="AE363" s="33"/>
      <c r="AF363" s="32"/>
      <c r="AG363" s="33"/>
      <c r="AH363" s="33"/>
      <c r="AI363" s="33"/>
      <c r="AJ363" s="33"/>
      <c r="AK363" s="34"/>
      <c r="AL363" s="35"/>
      <c r="AM363" s="35"/>
      <c r="AN363" s="35"/>
      <c r="AO363" s="35"/>
      <c r="AP363" s="20"/>
      <c r="AQ363" s="20"/>
      <c r="AR363" s="20"/>
      <c r="AS363" s="35"/>
      <c r="AT363" s="36"/>
      <c r="AU363" s="20"/>
      <c r="AV363" s="20"/>
      <c r="AW363" s="20"/>
      <c r="AX363" s="20"/>
    </row>
    <row r="364" spans="4:50" s="30" customFormat="1" hidden="1" x14ac:dyDescent="0.3">
      <c r="D364" s="31"/>
      <c r="E364" s="31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32"/>
      <c r="U364" s="33"/>
      <c r="V364" s="33"/>
      <c r="W364" s="33"/>
      <c r="X364" s="33"/>
      <c r="Y364" s="32"/>
      <c r="Z364" s="33"/>
      <c r="AA364" s="33"/>
      <c r="AB364" s="33"/>
      <c r="AC364" s="33"/>
      <c r="AD364" s="34"/>
      <c r="AE364" s="33"/>
      <c r="AF364" s="32"/>
      <c r="AG364" s="33"/>
      <c r="AH364" s="33"/>
      <c r="AI364" s="33"/>
      <c r="AJ364" s="33"/>
      <c r="AK364" s="34"/>
      <c r="AL364" s="35"/>
      <c r="AM364" s="35"/>
      <c r="AN364" s="35"/>
      <c r="AO364" s="35"/>
      <c r="AP364" s="20"/>
      <c r="AQ364" s="20"/>
      <c r="AR364" s="20"/>
      <c r="AS364" s="35"/>
      <c r="AT364" s="36"/>
      <c r="AU364" s="20"/>
      <c r="AV364" s="20"/>
      <c r="AW364" s="20"/>
      <c r="AX364" s="20"/>
    </row>
    <row r="365" spans="4:50" s="30" customFormat="1" hidden="1" x14ac:dyDescent="0.3">
      <c r="D365" s="31"/>
      <c r="E365" s="31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32"/>
      <c r="U365" s="33"/>
      <c r="V365" s="33"/>
      <c r="W365" s="33"/>
      <c r="X365" s="33"/>
      <c r="Y365" s="32"/>
      <c r="Z365" s="33"/>
      <c r="AA365" s="33"/>
      <c r="AB365" s="33"/>
      <c r="AC365" s="33"/>
      <c r="AD365" s="34"/>
      <c r="AE365" s="33"/>
      <c r="AF365" s="32"/>
      <c r="AG365" s="33"/>
      <c r="AH365" s="33"/>
      <c r="AI365" s="33"/>
      <c r="AJ365" s="33"/>
      <c r="AK365" s="34"/>
      <c r="AL365" s="35"/>
      <c r="AM365" s="35"/>
      <c r="AN365" s="35"/>
      <c r="AO365" s="35"/>
      <c r="AP365" s="20"/>
      <c r="AQ365" s="20"/>
      <c r="AR365" s="20"/>
      <c r="AS365" s="35"/>
      <c r="AT365" s="36"/>
      <c r="AU365" s="20"/>
      <c r="AV365" s="20"/>
      <c r="AW365" s="20"/>
      <c r="AX365" s="20"/>
    </row>
    <row r="366" spans="4:50" s="30" customFormat="1" hidden="1" x14ac:dyDescent="0.3">
      <c r="D366" s="31"/>
      <c r="E366" s="31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32"/>
      <c r="U366" s="33"/>
      <c r="V366" s="33"/>
      <c r="W366" s="33"/>
      <c r="X366" s="33"/>
      <c r="Y366" s="32"/>
      <c r="Z366" s="33"/>
      <c r="AA366" s="33"/>
      <c r="AB366" s="33"/>
      <c r="AC366" s="33"/>
      <c r="AD366" s="34"/>
      <c r="AE366" s="33"/>
      <c r="AF366" s="32"/>
      <c r="AG366" s="33"/>
      <c r="AH366" s="33"/>
      <c r="AI366" s="33"/>
      <c r="AJ366" s="33"/>
      <c r="AK366" s="34"/>
      <c r="AL366" s="35"/>
      <c r="AM366" s="35"/>
      <c r="AN366" s="35"/>
      <c r="AO366" s="35"/>
      <c r="AP366" s="20"/>
      <c r="AQ366" s="20"/>
      <c r="AR366" s="20"/>
      <c r="AS366" s="35"/>
      <c r="AT366" s="36"/>
      <c r="AU366" s="20"/>
      <c r="AV366" s="20"/>
      <c r="AW366" s="20"/>
      <c r="AX366" s="20"/>
    </row>
    <row r="367" spans="4:50" s="30" customFormat="1" hidden="1" x14ac:dyDescent="0.3">
      <c r="D367" s="31"/>
      <c r="E367" s="31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32"/>
      <c r="U367" s="33"/>
      <c r="V367" s="33"/>
      <c r="W367" s="33"/>
      <c r="X367" s="33"/>
      <c r="Y367" s="32"/>
      <c r="Z367" s="33"/>
      <c r="AA367" s="33"/>
      <c r="AB367" s="33"/>
      <c r="AC367" s="33"/>
      <c r="AD367" s="34"/>
      <c r="AE367" s="33"/>
      <c r="AF367" s="32"/>
      <c r="AG367" s="33"/>
      <c r="AH367" s="33"/>
      <c r="AI367" s="33"/>
      <c r="AJ367" s="33"/>
      <c r="AK367" s="34"/>
      <c r="AL367" s="35"/>
      <c r="AM367" s="35"/>
      <c r="AN367" s="35"/>
      <c r="AO367" s="35"/>
      <c r="AP367" s="20"/>
      <c r="AQ367" s="20"/>
      <c r="AR367" s="20"/>
      <c r="AS367" s="35"/>
      <c r="AT367" s="36"/>
      <c r="AU367" s="20"/>
      <c r="AV367" s="20"/>
      <c r="AW367" s="20"/>
      <c r="AX367" s="20"/>
    </row>
    <row r="368" spans="4:50" s="30" customFormat="1" hidden="1" x14ac:dyDescent="0.3">
      <c r="D368" s="31"/>
      <c r="E368" s="31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32"/>
      <c r="U368" s="33"/>
      <c r="V368" s="33"/>
      <c r="W368" s="33"/>
      <c r="X368" s="33"/>
      <c r="Y368" s="32"/>
      <c r="Z368" s="33"/>
      <c r="AA368" s="33"/>
      <c r="AB368" s="33"/>
      <c r="AC368" s="33"/>
      <c r="AD368" s="34"/>
      <c r="AE368" s="33"/>
      <c r="AF368" s="32"/>
      <c r="AG368" s="33"/>
      <c r="AH368" s="33"/>
      <c r="AI368" s="33"/>
      <c r="AJ368" s="33"/>
      <c r="AK368" s="34"/>
      <c r="AL368" s="35"/>
      <c r="AM368" s="35"/>
      <c r="AN368" s="35"/>
      <c r="AO368" s="35"/>
      <c r="AP368" s="20"/>
      <c r="AQ368" s="20"/>
      <c r="AR368" s="20"/>
      <c r="AS368" s="35"/>
      <c r="AT368" s="36"/>
      <c r="AU368" s="20"/>
      <c r="AV368" s="20"/>
      <c r="AW368" s="20"/>
      <c r="AX368" s="20"/>
    </row>
    <row r="369" spans="4:50" s="30" customFormat="1" hidden="1" x14ac:dyDescent="0.3">
      <c r="D369" s="31"/>
      <c r="E369" s="31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32"/>
      <c r="U369" s="33"/>
      <c r="V369" s="33"/>
      <c r="W369" s="33"/>
      <c r="X369" s="33"/>
      <c r="Y369" s="32"/>
      <c r="Z369" s="33"/>
      <c r="AA369" s="33"/>
      <c r="AB369" s="33"/>
      <c r="AC369" s="33"/>
      <c r="AD369" s="34"/>
      <c r="AE369" s="33"/>
      <c r="AF369" s="32"/>
      <c r="AG369" s="33"/>
      <c r="AH369" s="33"/>
      <c r="AI369" s="33"/>
      <c r="AJ369" s="33"/>
      <c r="AK369" s="34"/>
      <c r="AL369" s="35"/>
      <c r="AM369" s="35"/>
      <c r="AN369" s="35"/>
      <c r="AO369" s="35"/>
      <c r="AP369" s="20"/>
      <c r="AQ369" s="20"/>
      <c r="AR369" s="20"/>
      <c r="AS369" s="35"/>
      <c r="AT369" s="36"/>
      <c r="AU369" s="20"/>
      <c r="AV369" s="20"/>
      <c r="AW369" s="20"/>
      <c r="AX369" s="20"/>
    </row>
    <row r="370" spans="4:50" s="30" customFormat="1" hidden="1" x14ac:dyDescent="0.3">
      <c r="D370" s="31"/>
      <c r="E370" s="31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32"/>
      <c r="U370" s="33"/>
      <c r="V370" s="33"/>
      <c r="W370" s="33"/>
      <c r="X370" s="33"/>
      <c r="Y370" s="32"/>
      <c r="Z370" s="33"/>
      <c r="AA370" s="33"/>
      <c r="AB370" s="33"/>
      <c r="AC370" s="33"/>
      <c r="AD370" s="34"/>
      <c r="AE370" s="33"/>
      <c r="AF370" s="32"/>
      <c r="AG370" s="33"/>
      <c r="AH370" s="33"/>
      <c r="AI370" s="33"/>
      <c r="AJ370" s="33"/>
      <c r="AK370" s="34"/>
      <c r="AL370" s="35"/>
      <c r="AM370" s="35"/>
      <c r="AN370" s="35"/>
      <c r="AO370" s="35"/>
      <c r="AP370" s="20"/>
      <c r="AQ370" s="20"/>
      <c r="AR370" s="20"/>
      <c r="AS370" s="35"/>
      <c r="AT370" s="36"/>
      <c r="AU370" s="20"/>
      <c r="AV370" s="20"/>
      <c r="AW370" s="20"/>
      <c r="AX370" s="20"/>
    </row>
    <row r="371" spans="4:50" s="30" customFormat="1" hidden="1" x14ac:dyDescent="0.3">
      <c r="D371" s="31"/>
      <c r="E371" s="31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32"/>
      <c r="U371" s="33"/>
      <c r="V371" s="33"/>
      <c r="W371" s="33"/>
      <c r="X371" s="33"/>
      <c r="Y371" s="32"/>
      <c r="Z371" s="33"/>
      <c r="AA371" s="33"/>
      <c r="AB371" s="33"/>
      <c r="AC371" s="33"/>
      <c r="AD371" s="34"/>
      <c r="AE371" s="33"/>
      <c r="AF371" s="32"/>
      <c r="AG371" s="33"/>
      <c r="AH371" s="33"/>
      <c r="AI371" s="33"/>
      <c r="AJ371" s="33"/>
      <c r="AK371" s="34"/>
      <c r="AL371" s="35"/>
      <c r="AM371" s="35"/>
      <c r="AN371" s="35"/>
      <c r="AO371" s="35"/>
      <c r="AP371" s="20"/>
      <c r="AQ371" s="20"/>
      <c r="AR371" s="20"/>
      <c r="AS371" s="35"/>
      <c r="AT371" s="36"/>
      <c r="AU371" s="20"/>
      <c r="AV371" s="20"/>
      <c r="AW371" s="20"/>
      <c r="AX371" s="20"/>
    </row>
    <row r="372" spans="4:50" s="30" customFormat="1" hidden="1" x14ac:dyDescent="0.3">
      <c r="D372" s="31"/>
      <c r="E372" s="31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32"/>
      <c r="U372" s="33"/>
      <c r="V372" s="33"/>
      <c r="W372" s="33"/>
      <c r="X372" s="33"/>
      <c r="Y372" s="32"/>
      <c r="Z372" s="33"/>
      <c r="AA372" s="33"/>
      <c r="AB372" s="33"/>
      <c r="AC372" s="33"/>
      <c r="AD372" s="34"/>
      <c r="AE372" s="33"/>
      <c r="AF372" s="32"/>
      <c r="AG372" s="33"/>
      <c r="AH372" s="33"/>
      <c r="AI372" s="33"/>
      <c r="AJ372" s="33"/>
      <c r="AK372" s="34"/>
      <c r="AL372" s="35"/>
      <c r="AM372" s="35"/>
      <c r="AN372" s="35"/>
      <c r="AO372" s="35"/>
      <c r="AP372" s="20"/>
      <c r="AQ372" s="20"/>
      <c r="AR372" s="20"/>
      <c r="AS372" s="35"/>
      <c r="AT372" s="36"/>
      <c r="AU372" s="20"/>
      <c r="AV372" s="20"/>
      <c r="AW372" s="20"/>
      <c r="AX372" s="20"/>
    </row>
    <row r="373" spans="4:50" s="30" customFormat="1" hidden="1" x14ac:dyDescent="0.3">
      <c r="D373" s="31"/>
      <c r="E373" s="31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32"/>
      <c r="U373" s="33"/>
      <c r="V373" s="33"/>
      <c r="W373" s="33"/>
      <c r="X373" s="33"/>
      <c r="Y373" s="32"/>
      <c r="Z373" s="33"/>
      <c r="AA373" s="33"/>
      <c r="AB373" s="33"/>
      <c r="AC373" s="33"/>
      <c r="AD373" s="34"/>
      <c r="AE373" s="33"/>
      <c r="AF373" s="32"/>
      <c r="AG373" s="33"/>
      <c r="AH373" s="33"/>
      <c r="AI373" s="33"/>
      <c r="AJ373" s="33"/>
      <c r="AK373" s="34"/>
      <c r="AL373" s="35"/>
      <c r="AM373" s="35"/>
      <c r="AN373" s="35"/>
      <c r="AO373" s="35"/>
      <c r="AP373" s="20"/>
      <c r="AQ373" s="20"/>
      <c r="AR373" s="20"/>
      <c r="AS373" s="35"/>
      <c r="AT373" s="36"/>
      <c r="AU373" s="20"/>
      <c r="AV373" s="20"/>
      <c r="AW373" s="20"/>
      <c r="AX373" s="20"/>
    </row>
    <row r="374" spans="4:50" s="30" customFormat="1" hidden="1" x14ac:dyDescent="0.3">
      <c r="D374" s="31"/>
      <c r="E374" s="31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32"/>
      <c r="U374" s="33"/>
      <c r="V374" s="33"/>
      <c r="W374" s="33"/>
      <c r="X374" s="33"/>
      <c r="Y374" s="32"/>
      <c r="Z374" s="33"/>
      <c r="AA374" s="33"/>
      <c r="AB374" s="33"/>
      <c r="AC374" s="33"/>
      <c r="AD374" s="34"/>
      <c r="AE374" s="33"/>
      <c r="AF374" s="32"/>
      <c r="AG374" s="33"/>
      <c r="AH374" s="33"/>
      <c r="AI374" s="33"/>
      <c r="AJ374" s="33"/>
      <c r="AK374" s="34"/>
      <c r="AL374" s="35"/>
      <c r="AM374" s="35"/>
      <c r="AN374" s="35"/>
      <c r="AO374" s="35"/>
      <c r="AP374" s="20"/>
      <c r="AQ374" s="20"/>
      <c r="AR374" s="20"/>
      <c r="AS374" s="35"/>
      <c r="AT374" s="36"/>
      <c r="AU374" s="20"/>
      <c r="AV374" s="20"/>
      <c r="AW374" s="20"/>
      <c r="AX374" s="20"/>
    </row>
    <row r="375" spans="4:50" s="30" customFormat="1" hidden="1" x14ac:dyDescent="0.3">
      <c r="D375" s="31"/>
      <c r="E375" s="31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32"/>
      <c r="U375" s="33"/>
      <c r="V375" s="33"/>
      <c r="W375" s="33"/>
      <c r="X375" s="33"/>
      <c r="Y375" s="32"/>
      <c r="Z375" s="33"/>
      <c r="AA375" s="33"/>
      <c r="AB375" s="33"/>
      <c r="AC375" s="33"/>
      <c r="AD375" s="34"/>
      <c r="AE375" s="33"/>
      <c r="AF375" s="32"/>
      <c r="AG375" s="33"/>
      <c r="AH375" s="33"/>
      <c r="AI375" s="33"/>
      <c r="AJ375" s="33"/>
      <c r="AK375" s="34"/>
      <c r="AL375" s="35"/>
      <c r="AM375" s="35"/>
      <c r="AN375" s="35"/>
      <c r="AO375" s="35"/>
      <c r="AP375" s="20"/>
      <c r="AQ375" s="20"/>
      <c r="AR375" s="20"/>
      <c r="AS375" s="35"/>
      <c r="AT375" s="36"/>
      <c r="AU375" s="20"/>
      <c r="AV375" s="20"/>
      <c r="AW375" s="20"/>
      <c r="AX375" s="20"/>
    </row>
    <row r="376" spans="4:50" s="30" customFormat="1" hidden="1" x14ac:dyDescent="0.3">
      <c r="D376" s="31"/>
      <c r="E376" s="31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32"/>
      <c r="U376" s="33"/>
      <c r="V376" s="33"/>
      <c r="W376" s="33"/>
      <c r="X376" s="33"/>
      <c r="Y376" s="32"/>
      <c r="Z376" s="33"/>
      <c r="AA376" s="33"/>
      <c r="AB376" s="33"/>
      <c r="AC376" s="33"/>
      <c r="AD376" s="34"/>
      <c r="AE376" s="33"/>
      <c r="AF376" s="32"/>
      <c r="AG376" s="33"/>
      <c r="AH376" s="33"/>
      <c r="AI376" s="33"/>
      <c r="AJ376" s="33"/>
      <c r="AK376" s="34"/>
      <c r="AL376" s="35"/>
      <c r="AM376" s="35"/>
      <c r="AN376" s="35"/>
      <c r="AO376" s="35"/>
      <c r="AP376" s="20"/>
      <c r="AQ376" s="20"/>
      <c r="AR376" s="20"/>
      <c r="AS376" s="35"/>
      <c r="AT376" s="36"/>
      <c r="AU376" s="20"/>
      <c r="AV376" s="20"/>
      <c r="AW376" s="20"/>
      <c r="AX376" s="20"/>
    </row>
    <row r="377" spans="4:50" s="30" customFormat="1" hidden="1" x14ac:dyDescent="0.3">
      <c r="D377" s="31"/>
      <c r="E377" s="31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32"/>
      <c r="U377" s="33"/>
      <c r="V377" s="33"/>
      <c r="W377" s="33"/>
      <c r="X377" s="33"/>
      <c r="Y377" s="32"/>
      <c r="Z377" s="33"/>
      <c r="AA377" s="33"/>
      <c r="AB377" s="33"/>
      <c r="AC377" s="33"/>
      <c r="AD377" s="34"/>
      <c r="AE377" s="33"/>
      <c r="AF377" s="32"/>
      <c r="AG377" s="33"/>
      <c r="AH377" s="33"/>
      <c r="AI377" s="33"/>
      <c r="AJ377" s="33"/>
      <c r="AK377" s="34"/>
      <c r="AL377" s="35"/>
      <c r="AM377" s="35"/>
      <c r="AN377" s="35"/>
      <c r="AO377" s="35"/>
      <c r="AP377" s="20"/>
      <c r="AQ377" s="20"/>
      <c r="AR377" s="20"/>
      <c r="AS377" s="35"/>
      <c r="AT377" s="36"/>
      <c r="AU377" s="20"/>
      <c r="AV377" s="20"/>
      <c r="AW377" s="20"/>
      <c r="AX377" s="20"/>
    </row>
    <row r="378" spans="4:50" s="30" customFormat="1" hidden="1" x14ac:dyDescent="0.3">
      <c r="D378" s="31"/>
      <c r="E378" s="31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32"/>
      <c r="U378" s="33"/>
      <c r="V378" s="33"/>
      <c r="W378" s="33"/>
      <c r="X378" s="33"/>
      <c r="Y378" s="32"/>
      <c r="Z378" s="33"/>
      <c r="AA378" s="33"/>
      <c r="AB378" s="33"/>
      <c r="AC378" s="33"/>
      <c r="AD378" s="34"/>
      <c r="AE378" s="33"/>
      <c r="AF378" s="32"/>
      <c r="AG378" s="33"/>
      <c r="AH378" s="33"/>
      <c r="AI378" s="33"/>
      <c r="AJ378" s="33"/>
      <c r="AK378" s="34"/>
      <c r="AL378" s="35"/>
      <c r="AM378" s="35"/>
      <c r="AN378" s="35"/>
      <c r="AO378" s="35"/>
      <c r="AP378" s="20"/>
      <c r="AQ378" s="20"/>
      <c r="AR378" s="20"/>
      <c r="AS378" s="35"/>
      <c r="AT378" s="36"/>
      <c r="AU378" s="20"/>
      <c r="AV378" s="20"/>
      <c r="AW378" s="20"/>
      <c r="AX378" s="20"/>
    </row>
    <row r="379" spans="4:50" s="30" customFormat="1" hidden="1" x14ac:dyDescent="0.3">
      <c r="D379" s="31"/>
      <c r="E379" s="31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32"/>
      <c r="U379" s="33"/>
      <c r="V379" s="33"/>
      <c r="W379" s="33"/>
      <c r="X379" s="33"/>
      <c r="Y379" s="32"/>
      <c r="Z379" s="33"/>
      <c r="AA379" s="33"/>
      <c r="AB379" s="33"/>
      <c r="AC379" s="33"/>
      <c r="AD379" s="34"/>
      <c r="AE379" s="33"/>
      <c r="AF379" s="32"/>
      <c r="AG379" s="33"/>
      <c r="AH379" s="33"/>
      <c r="AI379" s="33"/>
      <c r="AJ379" s="33"/>
      <c r="AK379" s="34"/>
      <c r="AL379" s="35"/>
      <c r="AM379" s="35"/>
      <c r="AN379" s="35"/>
      <c r="AO379" s="35"/>
      <c r="AP379" s="20"/>
      <c r="AQ379" s="20"/>
      <c r="AR379" s="20"/>
      <c r="AS379" s="35"/>
      <c r="AT379" s="36"/>
      <c r="AU379" s="20"/>
      <c r="AV379" s="20"/>
      <c r="AW379" s="20"/>
      <c r="AX379" s="20"/>
    </row>
    <row r="380" spans="4:50" s="30" customFormat="1" hidden="1" x14ac:dyDescent="0.3">
      <c r="D380" s="31"/>
      <c r="E380" s="31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32"/>
      <c r="U380" s="33"/>
      <c r="V380" s="33"/>
      <c r="W380" s="33"/>
      <c r="X380" s="33"/>
      <c r="Y380" s="32"/>
      <c r="Z380" s="33"/>
      <c r="AA380" s="33"/>
      <c r="AB380" s="33"/>
      <c r="AC380" s="33"/>
      <c r="AD380" s="34"/>
      <c r="AE380" s="33"/>
      <c r="AF380" s="32"/>
      <c r="AG380" s="33"/>
      <c r="AH380" s="33"/>
      <c r="AI380" s="33"/>
      <c r="AJ380" s="33"/>
      <c r="AK380" s="34"/>
      <c r="AL380" s="35"/>
      <c r="AM380" s="35"/>
      <c r="AN380" s="35"/>
      <c r="AO380" s="35"/>
      <c r="AP380" s="20"/>
      <c r="AQ380" s="20"/>
      <c r="AR380" s="20"/>
      <c r="AS380" s="35"/>
      <c r="AT380" s="36"/>
      <c r="AU380" s="20"/>
      <c r="AV380" s="20"/>
      <c r="AW380" s="20"/>
      <c r="AX380" s="20"/>
    </row>
    <row r="381" spans="4:50" s="30" customFormat="1" hidden="1" x14ac:dyDescent="0.3">
      <c r="D381" s="31"/>
      <c r="E381" s="31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32"/>
      <c r="U381" s="33"/>
      <c r="V381" s="33"/>
      <c r="W381" s="33"/>
      <c r="X381" s="33"/>
      <c r="Y381" s="32"/>
      <c r="Z381" s="33"/>
      <c r="AA381" s="33"/>
      <c r="AB381" s="33"/>
      <c r="AC381" s="33"/>
      <c r="AD381" s="34"/>
      <c r="AE381" s="33"/>
      <c r="AF381" s="32"/>
      <c r="AG381" s="33"/>
      <c r="AH381" s="33"/>
      <c r="AI381" s="33"/>
      <c r="AJ381" s="33"/>
      <c r="AK381" s="34"/>
      <c r="AL381" s="35"/>
      <c r="AM381" s="35"/>
      <c r="AN381" s="35"/>
      <c r="AO381" s="35"/>
      <c r="AP381" s="20"/>
      <c r="AQ381" s="20"/>
      <c r="AR381" s="20"/>
      <c r="AS381" s="35"/>
      <c r="AT381" s="36"/>
      <c r="AU381" s="20"/>
      <c r="AV381" s="20"/>
      <c r="AW381" s="20"/>
      <c r="AX381" s="20"/>
    </row>
    <row r="382" spans="4:50" s="30" customFormat="1" hidden="1" x14ac:dyDescent="0.3">
      <c r="D382" s="31"/>
      <c r="E382" s="31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32"/>
      <c r="U382" s="33"/>
      <c r="V382" s="33"/>
      <c r="W382" s="33"/>
      <c r="X382" s="33"/>
      <c r="Y382" s="32"/>
      <c r="Z382" s="33"/>
      <c r="AA382" s="33"/>
      <c r="AB382" s="33"/>
      <c r="AC382" s="33"/>
      <c r="AD382" s="34"/>
      <c r="AE382" s="33"/>
      <c r="AF382" s="32"/>
      <c r="AG382" s="33"/>
      <c r="AH382" s="33"/>
      <c r="AI382" s="33"/>
      <c r="AJ382" s="33"/>
      <c r="AK382" s="34"/>
      <c r="AL382" s="35"/>
      <c r="AM382" s="35"/>
      <c r="AN382" s="35"/>
      <c r="AO382" s="35"/>
      <c r="AP382" s="20"/>
      <c r="AQ382" s="20"/>
      <c r="AR382" s="20"/>
      <c r="AS382" s="35"/>
      <c r="AT382" s="36"/>
      <c r="AU382" s="20"/>
      <c r="AV382" s="20"/>
      <c r="AW382" s="20"/>
      <c r="AX382" s="20"/>
    </row>
    <row r="383" spans="4:50" s="30" customFormat="1" hidden="1" x14ac:dyDescent="0.3">
      <c r="D383" s="31"/>
      <c r="E383" s="31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32"/>
      <c r="U383" s="33"/>
      <c r="V383" s="33"/>
      <c r="W383" s="33"/>
      <c r="X383" s="33"/>
      <c r="Y383" s="32"/>
      <c r="Z383" s="33"/>
      <c r="AA383" s="33"/>
      <c r="AB383" s="33"/>
      <c r="AC383" s="33"/>
      <c r="AD383" s="34"/>
      <c r="AE383" s="33"/>
      <c r="AF383" s="32"/>
      <c r="AG383" s="33"/>
      <c r="AH383" s="33"/>
      <c r="AI383" s="33"/>
      <c r="AJ383" s="33"/>
      <c r="AK383" s="34"/>
      <c r="AL383" s="35"/>
      <c r="AM383" s="35"/>
      <c r="AN383" s="35"/>
      <c r="AO383" s="35"/>
      <c r="AP383" s="20"/>
      <c r="AQ383" s="20"/>
      <c r="AR383" s="20"/>
      <c r="AS383" s="35"/>
      <c r="AT383" s="36"/>
      <c r="AU383" s="20"/>
      <c r="AV383" s="20"/>
      <c r="AW383" s="20"/>
      <c r="AX383" s="20"/>
    </row>
    <row r="384" spans="4:50" s="30" customFormat="1" hidden="1" x14ac:dyDescent="0.3">
      <c r="D384" s="31"/>
      <c r="E384" s="31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32"/>
      <c r="U384" s="33"/>
      <c r="V384" s="33"/>
      <c r="W384" s="33"/>
      <c r="X384" s="33"/>
      <c r="Y384" s="32"/>
      <c r="Z384" s="33"/>
      <c r="AA384" s="33"/>
      <c r="AB384" s="33"/>
      <c r="AC384" s="33"/>
      <c r="AD384" s="34"/>
      <c r="AE384" s="33"/>
      <c r="AF384" s="32"/>
      <c r="AG384" s="33"/>
      <c r="AH384" s="33"/>
      <c r="AI384" s="33"/>
      <c r="AJ384" s="33"/>
      <c r="AK384" s="34"/>
      <c r="AL384" s="35"/>
      <c r="AM384" s="35"/>
      <c r="AN384" s="35"/>
      <c r="AO384" s="35"/>
      <c r="AP384" s="20"/>
      <c r="AQ384" s="20"/>
      <c r="AR384" s="20"/>
      <c r="AS384" s="35"/>
      <c r="AT384" s="36"/>
      <c r="AU384" s="20"/>
      <c r="AV384" s="20"/>
      <c r="AW384" s="20"/>
      <c r="AX384" s="20"/>
    </row>
    <row r="385" spans="4:50" s="30" customFormat="1" hidden="1" x14ac:dyDescent="0.3">
      <c r="D385" s="31"/>
      <c r="E385" s="31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32"/>
      <c r="U385" s="33"/>
      <c r="V385" s="33"/>
      <c r="W385" s="33"/>
      <c r="X385" s="33"/>
      <c r="Y385" s="32"/>
      <c r="Z385" s="33"/>
      <c r="AA385" s="33"/>
      <c r="AB385" s="33"/>
      <c r="AC385" s="33"/>
      <c r="AD385" s="34"/>
      <c r="AE385" s="33"/>
      <c r="AF385" s="32"/>
      <c r="AG385" s="33"/>
      <c r="AH385" s="33"/>
      <c r="AI385" s="33"/>
      <c r="AJ385" s="33"/>
      <c r="AK385" s="34"/>
      <c r="AL385" s="35"/>
      <c r="AM385" s="35"/>
      <c r="AN385" s="35"/>
      <c r="AO385" s="35"/>
      <c r="AP385" s="20"/>
      <c r="AQ385" s="20"/>
      <c r="AR385" s="20"/>
      <c r="AS385" s="35"/>
      <c r="AT385" s="36"/>
      <c r="AU385" s="20"/>
      <c r="AV385" s="20"/>
      <c r="AW385" s="20"/>
      <c r="AX385" s="20"/>
    </row>
    <row r="386" spans="4:50" s="30" customFormat="1" hidden="1" x14ac:dyDescent="0.3">
      <c r="D386" s="31"/>
      <c r="E386" s="31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32"/>
      <c r="U386" s="33"/>
      <c r="V386" s="33"/>
      <c r="W386" s="33"/>
      <c r="X386" s="33"/>
      <c r="Y386" s="32"/>
      <c r="Z386" s="33"/>
      <c r="AA386" s="33"/>
      <c r="AB386" s="33"/>
      <c r="AC386" s="33"/>
      <c r="AD386" s="34"/>
      <c r="AE386" s="33"/>
      <c r="AF386" s="32"/>
      <c r="AG386" s="33"/>
      <c r="AH386" s="33"/>
      <c r="AI386" s="33"/>
      <c r="AJ386" s="33"/>
      <c r="AK386" s="34"/>
      <c r="AL386" s="35"/>
      <c r="AM386" s="35"/>
      <c r="AN386" s="35"/>
      <c r="AO386" s="35"/>
      <c r="AP386" s="20"/>
      <c r="AQ386" s="20"/>
      <c r="AR386" s="20"/>
      <c r="AS386" s="35"/>
      <c r="AT386" s="36"/>
      <c r="AU386" s="20"/>
      <c r="AV386" s="20"/>
      <c r="AW386" s="20"/>
      <c r="AX386" s="20"/>
    </row>
    <row r="387" spans="4:50" s="30" customFormat="1" hidden="1" x14ac:dyDescent="0.3">
      <c r="D387" s="31"/>
      <c r="E387" s="31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32"/>
      <c r="U387" s="33"/>
      <c r="V387" s="33"/>
      <c r="W387" s="33"/>
      <c r="X387" s="33"/>
      <c r="Y387" s="32"/>
      <c r="Z387" s="33"/>
      <c r="AA387" s="33"/>
      <c r="AB387" s="33"/>
      <c r="AC387" s="33"/>
      <c r="AD387" s="34"/>
      <c r="AE387" s="33"/>
      <c r="AF387" s="32"/>
      <c r="AG387" s="33"/>
      <c r="AH387" s="33"/>
      <c r="AI387" s="33"/>
      <c r="AJ387" s="33"/>
      <c r="AK387" s="34"/>
      <c r="AL387" s="35"/>
      <c r="AM387" s="35"/>
      <c r="AN387" s="35"/>
      <c r="AO387" s="35"/>
      <c r="AP387" s="20"/>
      <c r="AQ387" s="20"/>
      <c r="AR387" s="20"/>
      <c r="AS387" s="35"/>
      <c r="AT387" s="36"/>
      <c r="AU387" s="20"/>
      <c r="AV387" s="20"/>
      <c r="AW387" s="20"/>
      <c r="AX387" s="20"/>
    </row>
    <row r="388" spans="4:50" s="30" customFormat="1" hidden="1" x14ac:dyDescent="0.3">
      <c r="D388" s="31"/>
      <c r="E388" s="31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32"/>
      <c r="U388" s="33"/>
      <c r="V388" s="33"/>
      <c r="W388" s="33"/>
      <c r="X388" s="33"/>
      <c r="Y388" s="32"/>
      <c r="Z388" s="33"/>
      <c r="AA388" s="33"/>
      <c r="AB388" s="33"/>
      <c r="AC388" s="33"/>
      <c r="AD388" s="34"/>
      <c r="AE388" s="33"/>
      <c r="AF388" s="32"/>
      <c r="AG388" s="33"/>
      <c r="AH388" s="33"/>
      <c r="AI388" s="33"/>
      <c r="AJ388" s="33"/>
      <c r="AK388" s="34"/>
      <c r="AL388" s="35"/>
      <c r="AM388" s="35"/>
      <c r="AN388" s="35"/>
      <c r="AO388" s="35"/>
      <c r="AP388" s="20"/>
      <c r="AQ388" s="20"/>
      <c r="AR388" s="20"/>
      <c r="AS388" s="35"/>
      <c r="AT388" s="36"/>
      <c r="AU388" s="20"/>
      <c r="AV388" s="20"/>
      <c r="AW388" s="20"/>
      <c r="AX388" s="20"/>
    </row>
    <row r="389" spans="4:50" s="30" customFormat="1" hidden="1" x14ac:dyDescent="0.3">
      <c r="D389" s="31"/>
      <c r="E389" s="31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32"/>
      <c r="U389" s="33"/>
      <c r="V389" s="33"/>
      <c r="W389" s="33"/>
      <c r="X389" s="33"/>
      <c r="Y389" s="32"/>
      <c r="Z389" s="33"/>
      <c r="AA389" s="33"/>
      <c r="AB389" s="33"/>
      <c r="AC389" s="33"/>
      <c r="AD389" s="34"/>
      <c r="AE389" s="33"/>
      <c r="AF389" s="32"/>
      <c r="AG389" s="33"/>
      <c r="AH389" s="33"/>
      <c r="AI389" s="33"/>
      <c r="AJ389" s="33"/>
      <c r="AK389" s="34"/>
      <c r="AL389" s="35"/>
      <c r="AM389" s="35"/>
      <c r="AN389" s="35"/>
      <c r="AO389" s="35"/>
      <c r="AP389" s="20"/>
      <c r="AQ389" s="20"/>
      <c r="AR389" s="20"/>
      <c r="AS389" s="35"/>
      <c r="AT389" s="36"/>
      <c r="AU389" s="20"/>
      <c r="AV389" s="20"/>
      <c r="AW389" s="20"/>
      <c r="AX389" s="20"/>
    </row>
    <row r="390" spans="4:50" s="30" customFormat="1" hidden="1" x14ac:dyDescent="0.3">
      <c r="D390" s="31"/>
      <c r="E390" s="31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32"/>
      <c r="U390" s="33"/>
      <c r="V390" s="33"/>
      <c r="W390" s="33"/>
      <c r="X390" s="33"/>
      <c r="Y390" s="32"/>
      <c r="Z390" s="33"/>
      <c r="AA390" s="33"/>
      <c r="AB390" s="33"/>
      <c r="AC390" s="33"/>
      <c r="AD390" s="34"/>
      <c r="AE390" s="33"/>
      <c r="AF390" s="32"/>
      <c r="AG390" s="33"/>
      <c r="AH390" s="33"/>
      <c r="AI390" s="33"/>
      <c r="AJ390" s="33"/>
      <c r="AK390" s="34"/>
      <c r="AL390" s="35"/>
      <c r="AM390" s="35"/>
      <c r="AN390" s="35"/>
      <c r="AO390" s="35"/>
      <c r="AP390" s="20"/>
      <c r="AQ390" s="20"/>
      <c r="AR390" s="20"/>
      <c r="AS390" s="35"/>
      <c r="AT390" s="36"/>
      <c r="AU390" s="20"/>
      <c r="AV390" s="20"/>
      <c r="AW390" s="20"/>
      <c r="AX390" s="20"/>
    </row>
    <row r="391" spans="4:50" s="30" customFormat="1" hidden="1" x14ac:dyDescent="0.3">
      <c r="D391" s="31"/>
      <c r="E391" s="31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32"/>
      <c r="U391" s="33"/>
      <c r="V391" s="33"/>
      <c r="W391" s="33"/>
      <c r="X391" s="33"/>
      <c r="Y391" s="32"/>
      <c r="Z391" s="33"/>
      <c r="AA391" s="33"/>
      <c r="AB391" s="33"/>
      <c r="AC391" s="33"/>
      <c r="AD391" s="34"/>
      <c r="AE391" s="33"/>
      <c r="AF391" s="32"/>
      <c r="AG391" s="33"/>
      <c r="AH391" s="33"/>
      <c r="AI391" s="33"/>
      <c r="AJ391" s="33"/>
      <c r="AK391" s="34"/>
      <c r="AL391" s="35"/>
      <c r="AM391" s="35"/>
      <c r="AN391" s="35"/>
      <c r="AO391" s="35"/>
      <c r="AP391" s="20"/>
      <c r="AQ391" s="20"/>
      <c r="AR391" s="20"/>
      <c r="AS391" s="35"/>
      <c r="AT391" s="36"/>
      <c r="AU391" s="20"/>
      <c r="AV391" s="20"/>
      <c r="AW391" s="20"/>
      <c r="AX391" s="20"/>
    </row>
    <row r="392" spans="4:50" s="30" customFormat="1" hidden="1" x14ac:dyDescent="0.3">
      <c r="D392" s="31"/>
      <c r="E392" s="31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32"/>
      <c r="U392" s="33"/>
      <c r="V392" s="33"/>
      <c r="W392" s="33"/>
      <c r="X392" s="33"/>
      <c r="Y392" s="32"/>
      <c r="Z392" s="33"/>
      <c r="AA392" s="33"/>
      <c r="AB392" s="33"/>
      <c r="AC392" s="33"/>
      <c r="AD392" s="34"/>
      <c r="AE392" s="33"/>
      <c r="AF392" s="32"/>
      <c r="AG392" s="33"/>
      <c r="AH392" s="33"/>
      <c r="AI392" s="33"/>
      <c r="AJ392" s="33"/>
      <c r="AK392" s="34"/>
      <c r="AL392" s="35"/>
      <c r="AM392" s="35"/>
      <c r="AN392" s="35"/>
      <c r="AO392" s="35"/>
      <c r="AP392" s="20"/>
      <c r="AQ392" s="20"/>
      <c r="AR392" s="20"/>
      <c r="AS392" s="35"/>
      <c r="AT392" s="36"/>
      <c r="AU392" s="20"/>
      <c r="AV392" s="20"/>
      <c r="AW392" s="20"/>
      <c r="AX392" s="20"/>
    </row>
    <row r="393" spans="4:50" s="30" customFormat="1" hidden="1" x14ac:dyDescent="0.3">
      <c r="D393" s="31"/>
      <c r="E393" s="31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32"/>
      <c r="U393" s="33"/>
      <c r="V393" s="33"/>
      <c r="W393" s="33"/>
      <c r="X393" s="33"/>
      <c r="Y393" s="32"/>
      <c r="Z393" s="33"/>
      <c r="AA393" s="33"/>
      <c r="AB393" s="33"/>
      <c r="AC393" s="33"/>
      <c r="AD393" s="34"/>
      <c r="AE393" s="33"/>
      <c r="AF393" s="32"/>
      <c r="AG393" s="33"/>
      <c r="AH393" s="33"/>
      <c r="AI393" s="33"/>
      <c r="AJ393" s="33"/>
      <c r="AK393" s="34"/>
      <c r="AL393" s="35"/>
      <c r="AM393" s="35"/>
      <c r="AN393" s="35"/>
      <c r="AO393" s="35"/>
      <c r="AP393" s="20"/>
      <c r="AQ393" s="20"/>
      <c r="AR393" s="20"/>
      <c r="AS393" s="35"/>
      <c r="AT393" s="36"/>
      <c r="AU393" s="20"/>
      <c r="AV393" s="20"/>
      <c r="AW393" s="20"/>
      <c r="AX393" s="20"/>
    </row>
    <row r="394" spans="4:50" s="30" customFormat="1" hidden="1" x14ac:dyDescent="0.3">
      <c r="D394" s="31"/>
      <c r="E394" s="31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32"/>
      <c r="U394" s="33"/>
      <c r="V394" s="33"/>
      <c r="W394" s="33"/>
      <c r="X394" s="33"/>
      <c r="Y394" s="32"/>
      <c r="Z394" s="33"/>
      <c r="AA394" s="33"/>
      <c r="AB394" s="33"/>
      <c r="AC394" s="33"/>
      <c r="AD394" s="34"/>
      <c r="AE394" s="33"/>
      <c r="AF394" s="32"/>
      <c r="AG394" s="33"/>
      <c r="AH394" s="33"/>
      <c r="AI394" s="33"/>
      <c r="AJ394" s="33"/>
      <c r="AK394" s="34"/>
      <c r="AL394" s="35"/>
      <c r="AM394" s="35"/>
      <c r="AN394" s="35"/>
      <c r="AO394" s="35"/>
      <c r="AP394" s="20"/>
      <c r="AQ394" s="20"/>
      <c r="AR394" s="20"/>
      <c r="AS394" s="35"/>
      <c r="AT394" s="36"/>
      <c r="AU394" s="20"/>
      <c r="AV394" s="20"/>
      <c r="AW394" s="20"/>
      <c r="AX394" s="20"/>
    </row>
    <row r="395" spans="4:50" s="30" customFormat="1" hidden="1" x14ac:dyDescent="0.3">
      <c r="D395" s="31"/>
      <c r="E395" s="31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32"/>
      <c r="U395" s="33"/>
      <c r="V395" s="33"/>
      <c r="W395" s="33"/>
      <c r="X395" s="33"/>
      <c r="Y395" s="32"/>
      <c r="Z395" s="33"/>
      <c r="AA395" s="33"/>
      <c r="AB395" s="33"/>
      <c r="AC395" s="33"/>
      <c r="AD395" s="34"/>
      <c r="AE395" s="33"/>
      <c r="AF395" s="32"/>
      <c r="AG395" s="33"/>
      <c r="AH395" s="33"/>
      <c r="AI395" s="33"/>
      <c r="AJ395" s="33"/>
      <c r="AK395" s="34"/>
      <c r="AL395" s="35"/>
      <c r="AM395" s="35"/>
      <c r="AN395" s="35"/>
      <c r="AO395" s="35"/>
      <c r="AP395" s="20"/>
      <c r="AQ395" s="20"/>
      <c r="AR395" s="20"/>
      <c r="AS395" s="35"/>
      <c r="AT395" s="36"/>
      <c r="AU395" s="20"/>
      <c r="AV395" s="20"/>
      <c r="AW395" s="20"/>
      <c r="AX395" s="20"/>
    </row>
    <row r="396" spans="4:50" s="30" customFormat="1" hidden="1" x14ac:dyDescent="0.3">
      <c r="D396" s="31"/>
      <c r="E396" s="31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32"/>
      <c r="U396" s="33"/>
      <c r="V396" s="33"/>
      <c r="W396" s="33"/>
      <c r="X396" s="33"/>
      <c r="Y396" s="32"/>
      <c r="Z396" s="33"/>
      <c r="AA396" s="33"/>
      <c r="AB396" s="33"/>
      <c r="AC396" s="33"/>
      <c r="AD396" s="34"/>
      <c r="AE396" s="33"/>
      <c r="AF396" s="32"/>
      <c r="AG396" s="33"/>
      <c r="AH396" s="33"/>
      <c r="AI396" s="33"/>
      <c r="AJ396" s="33"/>
      <c r="AK396" s="34"/>
      <c r="AL396" s="35"/>
      <c r="AM396" s="35"/>
      <c r="AN396" s="35"/>
      <c r="AO396" s="35"/>
      <c r="AP396" s="20"/>
      <c r="AQ396" s="20"/>
      <c r="AR396" s="20"/>
      <c r="AS396" s="35"/>
      <c r="AT396" s="36"/>
      <c r="AU396" s="20"/>
      <c r="AV396" s="20"/>
      <c r="AW396" s="20"/>
      <c r="AX396" s="20"/>
    </row>
    <row r="397" spans="4:50" s="30" customFormat="1" hidden="1" x14ac:dyDescent="0.3">
      <c r="D397" s="31"/>
      <c r="E397" s="31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32"/>
      <c r="U397" s="33"/>
      <c r="V397" s="33"/>
      <c r="W397" s="33"/>
      <c r="X397" s="33"/>
      <c r="Y397" s="32"/>
      <c r="Z397" s="33"/>
      <c r="AA397" s="33"/>
      <c r="AB397" s="33"/>
      <c r="AC397" s="33"/>
      <c r="AD397" s="34"/>
      <c r="AE397" s="33"/>
      <c r="AF397" s="32"/>
      <c r="AG397" s="33"/>
      <c r="AH397" s="33"/>
      <c r="AI397" s="33"/>
      <c r="AJ397" s="33"/>
      <c r="AK397" s="34"/>
      <c r="AL397" s="35"/>
      <c r="AM397" s="35"/>
      <c r="AN397" s="35"/>
      <c r="AO397" s="35"/>
      <c r="AP397" s="20"/>
      <c r="AQ397" s="20"/>
      <c r="AR397" s="20"/>
      <c r="AS397" s="35"/>
      <c r="AT397" s="36"/>
      <c r="AU397" s="20"/>
      <c r="AV397" s="20"/>
      <c r="AW397" s="20"/>
      <c r="AX397" s="20"/>
    </row>
    <row r="398" spans="4:50" s="30" customFormat="1" hidden="1" x14ac:dyDescent="0.3">
      <c r="D398" s="31"/>
      <c r="E398" s="31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32"/>
      <c r="U398" s="33"/>
      <c r="V398" s="33"/>
      <c r="W398" s="33"/>
      <c r="X398" s="33"/>
      <c r="Y398" s="32"/>
      <c r="Z398" s="33"/>
      <c r="AA398" s="33"/>
      <c r="AB398" s="33"/>
      <c r="AC398" s="33"/>
      <c r="AD398" s="34"/>
      <c r="AE398" s="33"/>
      <c r="AF398" s="32"/>
      <c r="AG398" s="33"/>
      <c r="AH398" s="33"/>
      <c r="AI398" s="33"/>
      <c r="AJ398" s="33"/>
      <c r="AK398" s="34"/>
      <c r="AL398" s="35"/>
      <c r="AM398" s="35"/>
      <c r="AN398" s="35"/>
      <c r="AO398" s="35"/>
      <c r="AP398" s="20"/>
      <c r="AQ398" s="20"/>
      <c r="AR398" s="20"/>
      <c r="AS398" s="35"/>
      <c r="AT398" s="36"/>
      <c r="AU398" s="20"/>
      <c r="AV398" s="20"/>
      <c r="AW398" s="20"/>
      <c r="AX398" s="20"/>
    </row>
    <row r="399" spans="4:50" s="30" customFormat="1" hidden="1" x14ac:dyDescent="0.3">
      <c r="D399" s="31"/>
      <c r="E399" s="31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32"/>
      <c r="U399" s="33"/>
      <c r="V399" s="33"/>
      <c r="W399" s="33"/>
      <c r="X399" s="33"/>
      <c r="Y399" s="32"/>
      <c r="Z399" s="33"/>
      <c r="AA399" s="33"/>
      <c r="AB399" s="33"/>
      <c r="AC399" s="33"/>
      <c r="AD399" s="34"/>
      <c r="AE399" s="33"/>
      <c r="AF399" s="32"/>
      <c r="AG399" s="33"/>
      <c r="AH399" s="33"/>
      <c r="AI399" s="33"/>
      <c r="AJ399" s="33"/>
      <c r="AK399" s="34"/>
      <c r="AL399" s="35"/>
      <c r="AM399" s="35"/>
      <c r="AN399" s="35"/>
      <c r="AO399" s="35"/>
      <c r="AP399" s="20"/>
      <c r="AQ399" s="20"/>
      <c r="AR399" s="20"/>
      <c r="AS399" s="35"/>
      <c r="AT399" s="36"/>
      <c r="AU399" s="20"/>
      <c r="AV399" s="20"/>
      <c r="AW399" s="20"/>
      <c r="AX399" s="20"/>
    </row>
    <row r="400" spans="4:50" s="30" customFormat="1" hidden="1" x14ac:dyDescent="0.3">
      <c r="D400" s="31"/>
      <c r="E400" s="31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32"/>
      <c r="U400" s="33"/>
      <c r="V400" s="33"/>
      <c r="W400" s="33"/>
      <c r="X400" s="33"/>
      <c r="Y400" s="32"/>
      <c r="Z400" s="33"/>
      <c r="AA400" s="33"/>
      <c r="AB400" s="33"/>
      <c r="AC400" s="33"/>
      <c r="AD400" s="34"/>
      <c r="AE400" s="33"/>
      <c r="AF400" s="32"/>
      <c r="AG400" s="33"/>
      <c r="AH400" s="33"/>
      <c r="AI400" s="33"/>
      <c r="AJ400" s="33"/>
      <c r="AK400" s="34"/>
      <c r="AL400" s="35"/>
      <c r="AM400" s="35"/>
      <c r="AN400" s="35"/>
      <c r="AO400" s="35"/>
      <c r="AP400" s="20"/>
      <c r="AQ400" s="20"/>
      <c r="AR400" s="20"/>
      <c r="AS400" s="35"/>
      <c r="AT400" s="36"/>
      <c r="AU400" s="20"/>
      <c r="AV400" s="20"/>
      <c r="AW400" s="20"/>
      <c r="AX400" s="20"/>
    </row>
    <row r="401" spans="4:50" s="30" customFormat="1" hidden="1" x14ac:dyDescent="0.3">
      <c r="D401" s="31"/>
      <c r="E401" s="31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32"/>
      <c r="U401" s="33"/>
      <c r="V401" s="33"/>
      <c r="W401" s="33"/>
      <c r="X401" s="33"/>
      <c r="Y401" s="32"/>
      <c r="Z401" s="33"/>
      <c r="AA401" s="33"/>
      <c r="AB401" s="33"/>
      <c r="AC401" s="33"/>
      <c r="AD401" s="34"/>
      <c r="AE401" s="33"/>
      <c r="AF401" s="32"/>
      <c r="AG401" s="33"/>
      <c r="AH401" s="33"/>
      <c r="AI401" s="33"/>
      <c r="AJ401" s="33"/>
      <c r="AK401" s="34"/>
      <c r="AL401" s="35"/>
      <c r="AM401" s="35"/>
      <c r="AN401" s="35"/>
      <c r="AO401" s="35"/>
      <c r="AP401" s="20"/>
      <c r="AQ401" s="20"/>
      <c r="AR401" s="20"/>
      <c r="AS401" s="35"/>
      <c r="AT401" s="36"/>
      <c r="AU401" s="20"/>
      <c r="AV401" s="20"/>
      <c r="AW401" s="20"/>
      <c r="AX401" s="20"/>
    </row>
    <row r="402" spans="4:50" s="30" customFormat="1" hidden="1" x14ac:dyDescent="0.3">
      <c r="D402" s="31"/>
      <c r="E402" s="31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32"/>
      <c r="U402" s="33"/>
      <c r="V402" s="33"/>
      <c r="W402" s="33"/>
      <c r="X402" s="33"/>
      <c r="Y402" s="32"/>
      <c r="Z402" s="33"/>
      <c r="AA402" s="33"/>
      <c r="AB402" s="33"/>
      <c r="AC402" s="33"/>
      <c r="AD402" s="34"/>
      <c r="AE402" s="33"/>
      <c r="AF402" s="32"/>
      <c r="AG402" s="33"/>
      <c r="AH402" s="33"/>
      <c r="AI402" s="33"/>
      <c r="AJ402" s="33"/>
      <c r="AK402" s="34"/>
      <c r="AL402" s="35"/>
      <c r="AM402" s="35"/>
      <c r="AN402" s="35"/>
      <c r="AO402" s="35"/>
      <c r="AP402" s="20"/>
      <c r="AQ402" s="20"/>
      <c r="AR402" s="20"/>
      <c r="AS402" s="35"/>
      <c r="AT402" s="36"/>
      <c r="AU402" s="20"/>
      <c r="AV402" s="20"/>
      <c r="AW402" s="20"/>
      <c r="AX402" s="20"/>
    </row>
    <row r="403" spans="4:50" s="30" customFormat="1" hidden="1" x14ac:dyDescent="0.3">
      <c r="D403" s="31"/>
      <c r="E403" s="31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32"/>
      <c r="U403" s="33"/>
      <c r="V403" s="33"/>
      <c r="W403" s="33"/>
      <c r="X403" s="33"/>
      <c r="Y403" s="32"/>
      <c r="Z403" s="33"/>
      <c r="AA403" s="33"/>
      <c r="AB403" s="33"/>
      <c r="AC403" s="33"/>
      <c r="AD403" s="34"/>
      <c r="AE403" s="33"/>
      <c r="AF403" s="32"/>
      <c r="AG403" s="33"/>
      <c r="AH403" s="33"/>
      <c r="AI403" s="33"/>
      <c r="AJ403" s="33"/>
      <c r="AK403" s="34"/>
      <c r="AL403" s="35"/>
      <c r="AM403" s="35"/>
      <c r="AN403" s="35"/>
      <c r="AO403" s="35"/>
      <c r="AP403" s="20"/>
      <c r="AQ403" s="20"/>
      <c r="AR403" s="20"/>
      <c r="AS403" s="35"/>
      <c r="AT403" s="36"/>
      <c r="AU403" s="20"/>
      <c r="AV403" s="20"/>
      <c r="AW403" s="20"/>
      <c r="AX403" s="20"/>
    </row>
    <row r="404" spans="4:50" s="30" customFormat="1" hidden="1" x14ac:dyDescent="0.3">
      <c r="D404" s="31"/>
      <c r="E404" s="31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32"/>
      <c r="U404" s="33"/>
      <c r="V404" s="33"/>
      <c r="W404" s="33"/>
      <c r="X404" s="33"/>
      <c r="Y404" s="32"/>
      <c r="Z404" s="33"/>
      <c r="AA404" s="33"/>
      <c r="AB404" s="33"/>
      <c r="AC404" s="33"/>
      <c r="AD404" s="34"/>
      <c r="AE404" s="33"/>
      <c r="AF404" s="32"/>
      <c r="AG404" s="33"/>
      <c r="AH404" s="33"/>
      <c r="AI404" s="33"/>
      <c r="AJ404" s="33"/>
      <c r="AK404" s="34"/>
      <c r="AL404" s="35"/>
      <c r="AM404" s="35"/>
      <c r="AN404" s="35"/>
      <c r="AO404" s="35"/>
      <c r="AP404" s="20"/>
      <c r="AQ404" s="20"/>
      <c r="AR404" s="20"/>
      <c r="AS404" s="35"/>
      <c r="AT404" s="36"/>
      <c r="AU404" s="20"/>
      <c r="AV404" s="20"/>
      <c r="AW404" s="20"/>
      <c r="AX404" s="20"/>
    </row>
    <row r="405" spans="4:50" s="30" customFormat="1" hidden="1" x14ac:dyDescent="0.3">
      <c r="D405" s="31"/>
      <c r="E405" s="31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32"/>
      <c r="U405" s="33"/>
      <c r="V405" s="33"/>
      <c r="W405" s="33"/>
      <c r="X405" s="33"/>
      <c r="Y405" s="32"/>
      <c r="Z405" s="33"/>
      <c r="AA405" s="33"/>
      <c r="AB405" s="33"/>
      <c r="AC405" s="33"/>
      <c r="AD405" s="34"/>
      <c r="AE405" s="33"/>
      <c r="AF405" s="32"/>
      <c r="AG405" s="33"/>
      <c r="AH405" s="33"/>
      <c r="AI405" s="33"/>
      <c r="AJ405" s="33"/>
      <c r="AK405" s="34"/>
      <c r="AL405" s="35"/>
      <c r="AM405" s="35"/>
      <c r="AN405" s="35"/>
      <c r="AO405" s="35"/>
      <c r="AP405" s="20"/>
      <c r="AQ405" s="20"/>
      <c r="AR405" s="20"/>
      <c r="AS405" s="35"/>
      <c r="AT405" s="36"/>
      <c r="AU405" s="20"/>
      <c r="AV405" s="20"/>
      <c r="AW405" s="20"/>
      <c r="AX405" s="20"/>
    </row>
    <row r="406" spans="4:50" s="30" customFormat="1" hidden="1" x14ac:dyDescent="0.3">
      <c r="D406" s="31"/>
      <c r="E406" s="31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32"/>
      <c r="U406" s="33"/>
      <c r="V406" s="33"/>
      <c r="W406" s="33"/>
      <c r="X406" s="33"/>
      <c r="Y406" s="32"/>
      <c r="Z406" s="33"/>
      <c r="AA406" s="33"/>
      <c r="AB406" s="33"/>
      <c r="AC406" s="33"/>
      <c r="AD406" s="34"/>
      <c r="AE406" s="33"/>
      <c r="AF406" s="32"/>
      <c r="AG406" s="33"/>
      <c r="AH406" s="33"/>
      <c r="AI406" s="33"/>
      <c r="AJ406" s="33"/>
      <c r="AK406" s="34"/>
      <c r="AL406" s="35"/>
      <c r="AM406" s="35"/>
      <c r="AN406" s="35"/>
      <c r="AO406" s="35"/>
      <c r="AP406" s="20"/>
      <c r="AQ406" s="20"/>
      <c r="AR406" s="20"/>
      <c r="AS406" s="35"/>
      <c r="AT406" s="36"/>
      <c r="AU406" s="20"/>
      <c r="AV406" s="20"/>
      <c r="AW406" s="20"/>
      <c r="AX406" s="20"/>
    </row>
    <row r="407" spans="4:50" s="30" customFormat="1" hidden="1" x14ac:dyDescent="0.3">
      <c r="D407" s="31"/>
      <c r="E407" s="31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32"/>
      <c r="U407" s="33"/>
      <c r="V407" s="33"/>
      <c r="W407" s="33"/>
      <c r="X407" s="33"/>
      <c r="Y407" s="32"/>
      <c r="Z407" s="33"/>
      <c r="AA407" s="33"/>
      <c r="AB407" s="33"/>
      <c r="AC407" s="33"/>
      <c r="AD407" s="34"/>
      <c r="AE407" s="33"/>
      <c r="AF407" s="32"/>
      <c r="AG407" s="33"/>
      <c r="AH407" s="33"/>
      <c r="AI407" s="33"/>
      <c r="AJ407" s="33"/>
      <c r="AK407" s="34"/>
      <c r="AL407" s="35"/>
      <c r="AM407" s="35"/>
      <c r="AN407" s="35"/>
      <c r="AO407" s="35"/>
      <c r="AP407" s="20"/>
      <c r="AQ407" s="20"/>
      <c r="AR407" s="20"/>
      <c r="AS407" s="35"/>
      <c r="AT407" s="36"/>
      <c r="AU407" s="20"/>
      <c r="AV407" s="20"/>
      <c r="AW407" s="20"/>
      <c r="AX407" s="20"/>
    </row>
    <row r="408" spans="4:50" s="30" customFormat="1" hidden="1" x14ac:dyDescent="0.3">
      <c r="D408" s="31"/>
      <c r="E408" s="31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32"/>
      <c r="U408" s="33"/>
      <c r="V408" s="33"/>
      <c r="W408" s="33"/>
      <c r="X408" s="33"/>
      <c r="Y408" s="32"/>
      <c r="Z408" s="33"/>
      <c r="AA408" s="33"/>
      <c r="AB408" s="33"/>
      <c r="AC408" s="33"/>
      <c r="AD408" s="34"/>
      <c r="AE408" s="33"/>
      <c r="AF408" s="32"/>
      <c r="AG408" s="33"/>
      <c r="AH408" s="33"/>
      <c r="AI408" s="33"/>
      <c r="AJ408" s="33"/>
      <c r="AK408" s="34"/>
      <c r="AL408" s="35"/>
      <c r="AM408" s="35"/>
      <c r="AN408" s="35"/>
      <c r="AO408" s="35"/>
      <c r="AP408" s="20"/>
      <c r="AQ408" s="20"/>
      <c r="AR408" s="20"/>
      <c r="AS408" s="35"/>
      <c r="AT408" s="36"/>
      <c r="AU408" s="20"/>
      <c r="AV408" s="20"/>
      <c r="AW408" s="20"/>
      <c r="AX408" s="20"/>
    </row>
    <row r="409" spans="4:50" s="30" customFormat="1" hidden="1" x14ac:dyDescent="0.3">
      <c r="D409" s="31"/>
      <c r="E409" s="31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32"/>
      <c r="U409" s="33"/>
      <c r="V409" s="33"/>
      <c r="W409" s="33"/>
      <c r="X409" s="33"/>
      <c r="Y409" s="32"/>
      <c r="Z409" s="33"/>
      <c r="AA409" s="33"/>
      <c r="AB409" s="33"/>
      <c r="AC409" s="33"/>
      <c r="AD409" s="34"/>
      <c r="AE409" s="33"/>
      <c r="AF409" s="32"/>
      <c r="AG409" s="33"/>
      <c r="AH409" s="33"/>
      <c r="AI409" s="33"/>
      <c r="AJ409" s="33"/>
      <c r="AK409" s="34"/>
      <c r="AL409" s="35"/>
      <c r="AM409" s="35"/>
      <c r="AN409" s="35"/>
      <c r="AO409" s="35"/>
      <c r="AP409" s="20"/>
      <c r="AQ409" s="20"/>
      <c r="AR409" s="20"/>
      <c r="AS409" s="35"/>
      <c r="AT409" s="36"/>
      <c r="AU409" s="20"/>
      <c r="AV409" s="20"/>
      <c r="AW409" s="20"/>
      <c r="AX409" s="20"/>
    </row>
    <row r="410" spans="4:50" s="30" customFormat="1" hidden="1" x14ac:dyDescent="0.3">
      <c r="D410" s="31"/>
      <c r="E410" s="31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32"/>
      <c r="U410" s="33"/>
      <c r="V410" s="33"/>
      <c r="W410" s="33"/>
      <c r="X410" s="33"/>
      <c r="Y410" s="32"/>
      <c r="Z410" s="33"/>
      <c r="AA410" s="33"/>
      <c r="AB410" s="33"/>
      <c r="AC410" s="33"/>
      <c r="AD410" s="34"/>
      <c r="AE410" s="33"/>
      <c r="AF410" s="32"/>
      <c r="AG410" s="33"/>
      <c r="AH410" s="33"/>
      <c r="AI410" s="33"/>
      <c r="AJ410" s="33"/>
      <c r="AK410" s="34"/>
      <c r="AL410" s="35"/>
      <c r="AM410" s="35"/>
      <c r="AN410" s="35"/>
      <c r="AO410" s="35"/>
      <c r="AP410" s="20"/>
      <c r="AQ410" s="20"/>
      <c r="AR410" s="20"/>
      <c r="AS410" s="35"/>
      <c r="AT410" s="36"/>
      <c r="AU410" s="20"/>
      <c r="AV410" s="20"/>
      <c r="AW410" s="20"/>
      <c r="AX410" s="20"/>
    </row>
    <row r="411" spans="4:50" s="30" customFormat="1" hidden="1" x14ac:dyDescent="0.3">
      <c r="D411" s="31"/>
      <c r="E411" s="31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32"/>
      <c r="U411" s="33"/>
      <c r="V411" s="33"/>
      <c r="W411" s="33"/>
      <c r="X411" s="33"/>
      <c r="Y411" s="32"/>
      <c r="Z411" s="33"/>
      <c r="AA411" s="33"/>
      <c r="AB411" s="33"/>
      <c r="AC411" s="33"/>
      <c r="AD411" s="34"/>
      <c r="AE411" s="33"/>
      <c r="AF411" s="32"/>
      <c r="AG411" s="33"/>
      <c r="AH411" s="33"/>
      <c r="AI411" s="33"/>
      <c r="AJ411" s="33"/>
      <c r="AK411" s="34"/>
      <c r="AL411" s="35"/>
      <c r="AM411" s="35"/>
      <c r="AN411" s="35"/>
      <c r="AO411" s="35"/>
      <c r="AP411" s="20"/>
      <c r="AQ411" s="20"/>
      <c r="AR411" s="20"/>
      <c r="AS411" s="35"/>
      <c r="AT411" s="36"/>
      <c r="AU411" s="20"/>
      <c r="AV411" s="20"/>
      <c r="AW411" s="20"/>
      <c r="AX411" s="20"/>
    </row>
    <row r="412" spans="4:50" s="30" customFormat="1" hidden="1" x14ac:dyDescent="0.3">
      <c r="D412" s="31"/>
      <c r="E412" s="31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32"/>
      <c r="U412" s="33"/>
      <c r="V412" s="33"/>
      <c r="W412" s="33"/>
      <c r="X412" s="33"/>
      <c r="Y412" s="32"/>
      <c r="Z412" s="33"/>
      <c r="AA412" s="33"/>
      <c r="AB412" s="33"/>
      <c r="AC412" s="33"/>
      <c r="AD412" s="34"/>
      <c r="AE412" s="33"/>
      <c r="AF412" s="32"/>
      <c r="AG412" s="33"/>
      <c r="AH412" s="33"/>
      <c r="AI412" s="33"/>
      <c r="AJ412" s="33"/>
      <c r="AK412" s="34"/>
      <c r="AL412" s="35"/>
      <c r="AM412" s="35"/>
      <c r="AN412" s="35"/>
      <c r="AO412" s="35"/>
      <c r="AP412" s="20"/>
      <c r="AQ412" s="20"/>
      <c r="AR412" s="20"/>
      <c r="AS412" s="35"/>
      <c r="AT412" s="36"/>
      <c r="AU412" s="20"/>
      <c r="AV412" s="20"/>
      <c r="AW412" s="20"/>
      <c r="AX412" s="20"/>
    </row>
    <row r="413" spans="4:50" s="30" customFormat="1" hidden="1" x14ac:dyDescent="0.3">
      <c r="D413" s="31"/>
      <c r="E413" s="31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32"/>
      <c r="U413" s="33"/>
      <c r="V413" s="33"/>
      <c r="W413" s="33"/>
      <c r="X413" s="33"/>
      <c r="Y413" s="32"/>
      <c r="Z413" s="33"/>
      <c r="AA413" s="33"/>
      <c r="AB413" s="33"/>
      <c r="AC413" s="33"/>
      <c r="AD413" s="34"/>
      <c r="AE413" s="33"/>
      <c r="AF413" s="32"/>
      <c r="AG413" s="33"/>
      <c r="AH413" s="33"/>
      <c r="AI413" s="33"/>
      <c r="AJ413" s="33"/>
      <c r="AK413" s="34"/>
      <c r="AL413" s="35"/>
      <c r="AM413" s="35"/>
      <c r="AN413" s="35"/>
      <c r="AO413" s="35"/>
      <c r="AP413" s="20"/>
      <c r="AQ413" s="20"/>
      <c r="AR413" s="20"/>
      <c r="AS413" s="35"/>
      <c r="AT413" s="36"/>
      <c r="AU413" s="20"/>
      <c r="AV413" s="20"/>
      <c r="AW413" s="20"/>
      <c r="AX413" s="20"/>
    </row>
    <row r="414" spans="4:50" s="30" customFormat="1" hidden="1" x14ac:dyDescent="0.3">
      <c r="D414" s="31"/>
      <c r="E414" s="31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32"/>
      <c r="U414" s="33"/>
      <c r="V414" s="33"/>
      <c r="W414" s="33"/>
      <c r="X414" s="33"/>
      <c r="Y414" s="32"/>
      <c r="Z414" s="33"/>
      <c r="AA414" s="33"/>
      <c r="AB414" s="33"/>
      <c r="AC414" s="33"/>
      <c r="AD414" s="34"/>
      <c r="AE414" s="33"/>
      <c r="AF414" s="32"/>
      <c r="AG414" s="33"/>
      <c r="AH414" s="33"/>
      <c r="AI414" s="33"/>
      <c r="AJ414" s="33"/>
      <c r="AK414" s="34"/>
      <c r="AL414" s="35"/>
      <c r="AM414" s="35"/>
      <c r="AN414" s="35"/>
      <c r="AO414" s="35"/>
      <c r="AP414" s="20"/>
      <c r="AQ414" s="20"/>
      <c r="AR414" s="20"/>
      <c r="AS414" s="35"/>
      <c r="AT414" s="36"/>
      <c r="AU414" s="20"/>
      <c r="AV414" s="20"/>
      <c r="AW414" s="20"/>
      <c r="AX414" s="20"/>
    </row>
    <row r="415" spans="4:50" s="30" customFormat="1" hidden="1" x14ac:dyDescent="0.3">
      <c r="D415" s="31"/>
      <c r="E415" s="31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32"/>
      <c r="U415" s="33"/>
      <c r="V415" s="33"/>
      <c r="W415" s="33"/>
      <c r="X415" s="33"/>
      <c r="Y415" s="32"/>
      <c r="Z415" s="33"/>
      <c r="AA415" s="33"/>
      <c r="AB415" s="33"/>
      <c r="AC415" s="33"/>
      <c r="AD415" s="34"/>
      <c r="AE415" s="33"/>
      <c r="AF415" s="32"/>
      <c r="AG415" s="33"/>
      <c r="AH415" s="33"/>
      <c r="AI415" s="33"/>
      <c r="AJ415" s="33"/>
      <c r="AK415" s="34"/>
      <c r="AL415" s="35"/>
      <c r="AM415" s="35"/>
      <c r="AN415" s="35"/>
      <c r="AO415" s="35"/>
      <c r="AP415" s="20"/>
      <c r="AQ415" s="20"/>
      <c r="AR415" s="20"/>
      <c r="AS415" s="35"/>
      <c r="AT415" s="36"/>
      <c r="AU415" s="20"/>
      <c r="AV415" s="20"/>
      <c r="AW415" s="20"/>
      <c r="AX415" s="20"/>
    </row>
    <row r="416" spans="4:50" s="30" customFormat="1" hidden="1" x14ac:dyDescent="0.3">
      <c r="D416" s="31"/>
      <c r="E416" s="31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32"/>
      <c r="U416" s="33"/>
      <c r="V416" s="33"/>
      <c r="W416" s="33"/>
      <c r="X416" s="33"/>
      <c r="Y416" s="32"/>
      <c r="Z416" s="33"/>
      <c r="AA416" s="33"/>
      <c r="AB416" s="33"/>
      <c r="AC416" s="33"/>
      <c r="AD416" s="34"/>
      <c r="AE416" s="33"/>
      <c r="AF416" s="32"/>
      <c r="AG416" s="33"/>
      <c r="AH416" s="33"/>
      <c r="AI416" s="33"/>
      <c r="AJ416" s="33"/>
      <c r="AK416" s="34"/>
      <c r="AL416" s="35"/>
      <c r="AM416" s="35"/>
      <c r="AN416" s="35"/>
      <c r="AO416" s="35"/>
      <c r="AP416" s="20"/>
      <c r="AQ416" s="20"/>
      <c r="AR416" s="20"/>
      <c r="AS416" s="35"/>
      <c r="AT416" s="36"/>
      <c r="AU416" s="20"/>
      <c r="AV416" s="20"/>
      <c r="AW416" s="20"/>
      <c r="AX416" s="20"/>
    </row>
    <row r="417" spans="4:50" s="30" customFormat="1" hidden="1" x14ac:dyDescent="0.3">
      <c r="D417" s="31"/>
      <c r="E417" s="31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32"/>
      <c r="U417" s="33"/>
      <c r="V417" s="33"/>
      <c r="W417" s="33"/>
      <c r="X417" s="33"/>
      <c r="Y417" s="32"/>
      <c r="Z417" s="33"/>
      <c r="AA417" s="33"/>
      <c r="AB417" s="33"/>
      <c r="AC417" s="33"/>
      <c r="AD417" s="34"/>
      <c r="AE417" s="33"/>
      <c r="AF417" s="32"/>
      <c r="AG417" s="33"/>
      <c r="AH417" s="33"/>
      <c r="AI417" s="33"/>
      <c r="AJ417" s="33"/>
      <c r="AK417" s="34"/>
      <c r="AL417" s="35"/>
      <c r="AM417" s="35"/>
      <c r="AN417" s="35"/>
      <c r="AO417" s="35"/>
      <c r="AP417" s="20"/>
      <c r="AQ417" s="20"/>
      <c r="AR417" s="20"/>
      <c r="AS417" s="35"/>
      <c r="AT417" s="36"/>
      <c r="AU417" s="20"/>
      <c r="AV417" s="20"/>
      <c r="AW417" s="20"/>
      <c r="AX417" s="20"/>
    </row>
    <row r="418" spans="4:50" s="30" customFormat="1" hidden="1" x14ac:dyDescent="0.3">
      <c r="D418" s="31"/>
      <c r="E418" s="31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32"/>
      <c r="U418" s="33"/>
      <c r="V418" s="33"/>
      <c r="W418" s="33"/>
      <c r="X418" s="33"/>
      <c r="Y418" s="32"/>
      <c r="Z418" s="33"/>
      <c r="AA418" s="33"/>
      <c r="AB418" s="33"/>
      <c r="AC418" s="33"/>
      <c r="AD418" s="34"/>
      <c r="AE418" s="33"/>
      <c r="AF418" s="32"/>
      <c r="AG418" s="33"/>
      <c r="AH418" s="33"/>
      <c r="AI418" s="33"/>
      <c r="AJ418" s="33"/>
      <c r="AK418" s="34"/>
      <c r="AL418" s="35"/>
      <c r="AM418" s="35"/>
      <c r="AN418" s="35"/>
      <c r="AO418" s="35"/>
      <c r="AP418" s="20"/>
      <c r="AQ418" s="20"/>
      <c r="AR418" s="20"/>
      <c r="AS418" s="35"/>
      <c r="AT418" s="36"/>
      <c r="AU418" s="20"/>
      <c r="AV418" s="20"/>
      <c r="AW418" s="20"/>
      <c r="AX418" s="20"/>
    </row>
    <row r="419" spans="4:50" s="30" customFormat="1" hidden="1" x14ac:dyDescent="0.3">
      <c r="D419" s="31"/>
      <c r="E419" s="31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32"/>
      <c r="U419" s="33"/>
      <c r="V419" s="33"/>
      <c r="W419" s="33"/>
      <c r="X419" s="33"/>
      <c r="Y419" s="32"/>
      <c r="Z419" s="33"/>
      <c r="AA419" s="33"/>
      <c r="AB419" s="33"/>
      <c r="AC419" s="33"/>
      <c r="AD419" s="34"/>
      <c r="AE419" s="33"/>
      <c r="AF419" s="32"/>
      <c r="AG419" s="33"/>
      <c r="AH419" s="33"/>
      <c r="AI419" s="33"/>
      <c r="AJ419" s="33"/>
      <c r="AK419" s="34"/>
      <c r="AL419" s="35"/>
      <c r="AM419" s="35"/>
      <c r="AN419" s="35"/>
      <c r="AO419" s="35"/>
      <c r="AP419" s="20"/>
      <c r="AQ419" s="20"/>
      <c r="AR419" s="20"/>
      <c r="AS419" s="35"/>
      <c r="AT419" s="36"/>
      <c r="AU419" s="20"/>
      <c r="AV419" s="20"/>
      <c r="AW419" s="20"/>
      <c r="AX419" s="20"/>
    </row>
    <row r="420" spans="4:50" s="30" customFormat="1" hidden="1" x14ac:dyDescent="0.3">
      <c r="D420" s="31"/>
      <c r="E420" s="31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32"/>
      <c r="U420" s="33"/>
      <c r="V420" s="33"/>
      <c r="W420" s="33"/>
      <c r="X420" s="33"/>
      <c r="Y420" s="32"/>
      <c r="Z420" s="33"/>
      <c r="AA420" s="33"/>
      <c r="AB420" s="33"/>
      <c r="AC420" s="33"/>
      <c r="AD420" s="34"/>
      <c r="AE420" s="33"/>
      <c r="AF420" s="32"/>
      <c r="AG420" s="33"/>
      <c r="AH420" s="33"/>
      <c r="AI420" s="33"/>
      <c r="AJ420" s="33"/>
      <c r="AK420" s="34"/>
      <c r="AL420" s="35"/>
      <c r="AM420" s="35"/>
      <c r="AN420" s="35"/>
      <c r="AO420" s="35"/>
      <c r="AP420" s="20"/>
      <c r="AQ420" s="20"/>
      <c r="AR420" s="20"/>
      <c r="AS420" s="35"/>
      <c r="AT420" s="36"/>
      <c r="AU420" s="20"/>
      <c r="AV420" s="20"/>
      <c r="AW420" s="20"/>
      <c r="AX420" s="20"/>
    </row>
    <row r="421" spans="4:50" s="30" customFormat="1" hidden="1" x14ac:dyDescent="0.3">
      <c r="D421" s="31"/>
      <c r="E421" s="31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32"/>
      <c r="U421" s="33"/>
      <c r="V421" s="33"/>
      <c r="W421" s="33"/>
      <c r="X421" s="33"/>
      <c r="Y421" s="32"/>
      <c r="Z421" s="33"/>
      <c r="AA421" s="33"/>
      <c r="AB421" s="33"/>
      <c r="AC421" s="33"/>
      <c r="AD421" s="34"/>
      <c r="AE421" s="33"/>
      <c r="AF421" s="32"/>
      <c r="AG421" s="33"/>
      <c r="AH421" s="33"/>
      <c r="AI421" s="33"/>
      <c r="AJ421" s="33"/>
      <c r="AK421" s="34"/>
      <c r="AL421" s="35"/>
      <c r="AM421" s="35"/>
      <c r="AN421" s="35"/>
      <c r="AO421" s="35"/>
      <c r="AP421" s="20"/>
      <c r="AQ421" s="20"/>
      <c r="AR421" s="20"/>
      <c r="AS421" s="35"/>
      <c r="AT421" s="36"/>
      <c r="AU421" s="20"/>
      <c r="AV421" s="20"/>
      <c r="AW421" s="20"/>
      <c r="AX421" s="20"/>
    </row>
    <row r="422" spans="4:50" s="30" customFormat="1" hidden="1" x14ac:dyDescent="0.3">
      <c r="D422" s="31"/>
      <c r="E422" s="31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32"/>
      <c r="U422" s="33"/>
      <c r="V422" s="33"/>
      <c r="W422" s="33"/>
      <c r="X422" s="33"/>
      <c r="Y422" s="32"/>
      <c r="Z422" s="33"/>
      <c r="AA422" s="33"/>
      <c r="AB422" s="33"/>
      <c r="AC422" s="33"/>
      <c r="AD422" s="34"/>
      <c r="AE422" s="33"/>
      <c r="AF422" s="32"/>
      <c r="AG422" s="33"/>
      <c r="AH422" s="33"/>
      <c r="AI422" s="33"/>
      <c r="AJ422" s="33"/>
      <c r="AK422" s="34"/>
      <c r="AL422" s="35"/>
      <c r="AM422" s="35"/>
      <c r="AN422" s="35"/>
      <c r="AO422" s="35"/>
      <c r="AP422" s="20"/>
      <c r="AQ422" s="20"/>
      <c r="AR422" s="20"/>
      <c r="AS422" s="35"/>
      <c r="AT422" s="36"/>
      <c r="AU422" s="20"/>
      <c r="AV422" s="20"/>
      <c r="AW422" s="20"/>
      <c r="AX422" s="20"/>
    </row>
    <row r="423" spans="4:50" s="30" customFormat="1" hidden="1" x14ac:dyDescent="0.3">
      <c r="D423" s="31"/>
      <c r="E423" s="31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32"/>
      <c r="U423" s="33"/>
      <c r="V423" s="33"/>
      <c r="W423" s="33"/>
      <c r="X423" s="33"/>
      <c r="Y423" s="32"/>
      <c r="Z423" s="33"/>
      <c r="AA423" s="33"/>
      <c r="AB423" s="33"/>
      <c r="AC423" s="33"/>
      <c r="AD423" s="34"/>
      <c r="AE423" s="33"/>
      <c r="AF423" s="32"/>
      <c r="AG423" s="33"/>
      <c r="AH423" s="33"/>
      <c r="AI423" s="33"/>
      <c r="AJ423" s="33"/>
      <c r="AK423" s="34"/>
      <c r="AL423" s="35"/>
      <c r="AM423" s="35"/>
      <c r="AN423" s="35"/>
      <c r="AO423" s="35"/>
      <c r="AP423" s="20"/>
      <c r="AQ423" s="20"/>
      <c r="AR423" s="20"/>
      <c r="AS423" s="35"/>
      <c r="AT423" s="36"/>
      <c r="AU423" s="20"/>
      <c r="AV423" s="20"/>
      <c r="AW423" s="20"/>
      <c r="AX423" s="20"/>
    </row>
    <row r="424" spans="4:50" s="30" customFormat="1" hidden="1" x14ac:dyDescent="0.3">
      <c r="D424" s="31"/>
      <c r="E424" s="31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32"/>
      <c r="U424" s="33"/>
      <c r="V424" s="33"/>
      <c r="W424" s="33"/>
      <c r="X424" s="33"/>
      <c r="Y424" s="32"/>
      <c r="Z424" s="33"/>
      <c r="AA424" s="33"/>
      <c r="AB424" s="33"/>
      <c r="AC424" s="33"/>
      <c r="AD424" s="34"/>
      <c r="AE424" s="33"/>
      <c r="AF424" s="32"/>
      <c r="AG424" s="33"/>
      <c r="AH424" s="33"/>
      <c r="AI424" s="33"/>
      <c r="AJ424" s="33"/>
      <c r="AK424" s="34"/>
      <c r="AL424" s="35"/>
      <c r="AM424" s="35"/>
      <c r="AN424" s="35"/>
      <c r="AO424" s="35"/>
      <c r="AP424" s="20"/>
      <c r="AQ424" s="20"/>
      <c r="AR424" s="20"/>
      <c r="AS424" s="35"/>
      <c r="AT424" s="36"/>
      <c r="AU424" s="20"/>
      <c r="AV424" s="20"/>
      <c r="AW424" s="20"/>
      <c r="AX424" s="20"/>
    </row>
    <row r="425" spans="4:50" s="30" customFormat="1" hidden="1" x14ac:dyDescent="0.3">
      <c r="D425" s="31"/>
      <c r="E425" s="31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32"/>
      <c r="U425" s="33"/>
      <c r="V425" s="33"/>
      <c r="W425" s="33"/>
      <c r="X425" s="33"/>
      <c r="Y425" s="32"/>
      <c r="Z425" s="33"/>
      <c r="AA425" s="33"/>
      <c r="AB425" s="33"/>
      <c r="AC425" s="33"/>
      <c r="AD425" s="34"/>
      <c r="AE425" s="33"/>
      <c r="AF425" s="32"/>
      <c r="AG425" s="33"/>
      <c r="AH425" s="33"/>
      <c r="AI425" s="33"/>
      <c r="AJ425" s="33"/>
      <c r="AK425" s="34"/>
      <c r="AL425" s="35"/>
      <c r="AM425" s="35"/>
      <c r="AN425" s="35"/>
      <c r="AO425" s="35"/>
      <c r="AP425" s="20"/>
      <c r="AQ425" s="20"/>
      <c r="AR425" s="20"/>
      <c r="AS425" s="35"/>
      <c r="AT425" s="36"/>
      <c r="AU425" s="20"/>
      <c r="AV425" s="20"/>
      <c r="AW425" s="20"/>
      <c r="AX425" s="20"/>
    </row>
    <row r="426" spans="4:50" s="30" customFormat="1" hidden="1" x14ac:dyDescent="0.3">
      <c r="D426" s="31"/>
      <c r="E426" s="31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32"/>
      <c r="U426" s="33"/>
      <c r="V426" s="33"/>
      <c r="W426" s="33"/>
      <c r="X426" s="33"/>
      <c r="Y426" s="32"/>
      <c r="Z426" s="33"/>
      <c r="AA426" s="33"/>
      <c r="AB426" s="33"/>
      <c r="AC426" s="33"/>
      <c r="AD426" s="34"/>
      <c r="AE426" s="33"/>
      <c r="AF426" s="32"/>
      <c r="AG426" s="33"/>
      <c r="AH426" s="33"/>
      <c r="AI426" s="33"/>
      <c r="AJ426" s="33"/>
      <c r="AK426" s="34"/>
      <c r="AL426" s="35"/>
      <c r="AM426" s="35"/>
      <c r="AN426" s="35"/>
      <c r="AO426" s="35"/>
      <c r="AP426" s="20"/>
      <c r="AQ426" s="20"/>
      <c r="AR426" s="20"/>
      <c r="AS426" s="35"/>
      <c r="AT426" s="36"/>
      <c r="AU426" s="20"/>
      <c r="AV426" s="20"/>
      <c r="AW426" s="20"/>
      <c r="AX426" s="20"/>
    </row>
    <row r="427" spans="4:50" s="30" customFormat="1" hidden="1" x14ac:dyDescent="0.3">
      <c r="D427" s="31"/>
      <c r="E427" s="31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32"/>
      <c r="U427" s="33"/>
      <c r="V427" s="33"/>
      <c r="W427" s="33"/>
      <c r="X427" s="33"/>
      <c r="Y427" s="32"/>
      <c r="Z427" s="33"/>
      <c r="AA427" s="33"/>
      <c r="AB427" s="33"/>
      <c r="AC427" s="33"/>
      <c r="AD427" s="34"/>
      <c r="AE427" s="33"/>
      <c r="AF427" s="32"/>
      <c r="AG427" s="33"/>
      <c r="AH427" s="33"/>
      <c r="AI427" s="33"/>
      <c r="AJ427" s="33"/>
      <c r="AK427" s="34"/>
      <c r="AL427" s="35"/>
      <c r="AM427" s="35"/>
      <c r="AN427" s="35"/>
      <c r="AO427" s="35"/>
      <c r="AP427" s="20"/>
      <c r="AQ427" s="20"/>
      <c r="AR427" s="20"/>
      <c r="AS427" s="35"/>
      <c r="AT427" s="36"/>
      <c r="AU427" s="20"/>
      <c r="AV427" s="20"/>
      <c r="AW427" s="20"/>
      <c r="AX427" s="20"/>
    </row>
    <row r="428" spans="4:50" s="30" customFormat="1" hidden="1" x14ac:dyDescent="0.3">
      <c r="D428" s="31"/>
      <c r="E428" s="31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32"/>
      <c r="U428" s="33"/>
      <c r="V428" s="33"/>
      <c r="W428" s="33"/>
      <c r="X428" s="33"/>
      <c r="Y428" s="32"/>
      <c r="Z428" s="33"/>
      <c r="AA428" s="33"/>
      <c r="AB428" s="33"/>
      <c r="AC428" s="33"/>
      <c r="AD428" s="34"/>
      <c r="AE428" s="33"/>
      <c r="AF428" s="32"/>
      <c r="AG428" s="33"/>
      <c r="AH428" s="33"/>
      <c r="AI428" s="33"/>
      <c r="AJ428" s="33"/>
      <c r="AK428" s="34"/>
      <c r="AL428" s="35"/>
      <c r="AM428" s="35"/>
      <c r="AN428" s="35"/>
      <c r="AO428" s="35"/>
      <c r="AP428" s="20"/>
      <c r="AQ428" s="20"/>
      <c r="AR428" s="20"/>
      <c r="AS428" s="35"/>
      <c r="AT428" s="36"/>
      <c r="AU428" s="20"/>
      <c r="AV428" s="20"/>
      <c r="AW428" s="20"/>
      <c r="AX428" s="20"/>
    </row>
    <row r="429" spans="4:50" s="30" customFormat="1" hidden="1" x14ac:dyDescent="0.3">
      <c r="D429" s="31"/>
      <c r="E429" s="31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32"/>
      <c r="U429" s="33"/>
      <c r="V429" s="33"/>
      <c r="W429" s="33"/>
      <c r="X429" s="33"/>
      <c r="Y429" s="32"/>
      <c r="Z429" s="33"/>
      <c r="AA429" s="33"/>
      <c r="AB429" s="33"/>
      <c r="AC429" s="33"/>
      <c r="AD429" s="34"/>
      <c r="AE429" s="33"/>
      <c r="AF429" s="32"/>
      <c r="AG429" s="33"/>
      <c r="AH429" s="33"/>
      <c r="AI429" s="33"/>
      <c r="AJ429" s="33"/>
      <c r="AK429" s="34"/>
      <c r="AL429" s="35"/>
      <c r="AM429" s="35"/>
      <c r="AN429" s="35"/>
      <c r="AO429" s="35"/>
      <c r="AP429" s="20"/>
      <c r="AQ429" s="20"/>
      <c r="AR429" s="20"/>
      <c r="AS429" s="35"/>
      <c r="AT429" s="36"/>
      <c r="AU429" s="20"/>
      <c r="AV429" s="20"/>
      <c r="AW429" s="20"/>
      <c r="AX429" s="20"/>
    </row>
    <row r="430" spans="4:50" s="30" customFormat="1" hidden="1" x14ac:dyDescent="0.3">
      <c r="D430" s="31"/>
      <c r="E430" s="31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32"/>
      <c r="U430" s="33"/>
      <c r="V430" s="33"/>
      <c r="W430" s="33"/>
      <c r="X430" s="33"/>
      <c r="Y430" s="32"/>
      <c r="Z430" s="33"/>
      <c r="AA430" s="33"/>
      <c r="AB430" s="33"/>
      <c r="AC430" s="33"/>
      <c r="AD430" s="34"/>
      <c r="AE430" s="33"/>
      <c r="AF430" s="32"/>
      <c r="AG430" s="33"/>
      <c r="AH430" s="33"/>
      <c r="AI430" s="33"/>
      <c r="AJ430" s="33"/>
      <c r="AK430" s="34"/>
      <c r="AL430" s="35"/>
      <c r="AM430" s="35"/>
      <c r="AN430" s="35"/>
      <c r="AO430" s="35"/>
      <c r="AP430" s="20"/>
      <c r="AQ430" s="20"/>
      <c r="AR430" s="20"/>
      <c r="AS430" s="35"/>
      <c r="AT430" s="36"/>
      <c r="AU430" s="20"/>
      <c r="AV430" s="20"/>
      <c r="AW430" s="20"/>
      <c r="AX430" s="20"/>
    </row>
    <row r="431" spans="4:50" s="30" customFormat="1" hidden="1" x14ac:dyDescent="0.3">
      <c r="D431" s="31"/>
      <c r="E431" s="31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32"/>
      <c r="U431" s="33"/>
      <c r="V431" s="33"/>
      <c r="W431" s="33"/>
      <c r="X431" s="33"/>
      <c r="Y431" s="32"/>
      <c r="Z431" s="33"/>
      <c r="AA431" s="33"/>
      <c r="AB431" s="33"/>
      <c r="AC431" s="33"/>
      <c r="AD431" s="34"/>
      <c r="AE431" s="33"/>
      <c r="AF431" s="32"/>
      <c r="AG431" s="33"/>
      <c r="AH431" s="33"/>
      <c r="AI431" s="33"/>
      <c r="AJ431" s="33"/>
      <c r="AK431" s="34"/>
      <c r="AL431" s="35"/>
      <c r="AM431" s="35"/>
      <c r="AN431" s="35"/>
      <c r="AO431" s="35"/>
      <c r="AP431" s="20"/>
      <c r="AQ431" s="20"/>
      <c r="AR431" s="20"/>
      <c r="AS431" s="35"/>
      <c r="AT431" s="36"/>
      <c r="AU431" s="20"/>
      <c r="AV431" s="20"/>
      <c r="AW431" s="20"/>
      <c r="AX431" s="20"/>
    </row>
    <row r="432" spans="4:50" s="30" customFormat="1" hidden="1" x14ac:dyDescent="0.3">
      <c r="D432" s="31"/>
      <c r="E432" s="31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32"/>
      <c r="U432" s="33"/>
      <c r="V432" s="33"/>
      <c r="W432" s="33"/>
      <c r="X432" s="33"/>
      <c r="Y432" s="32"/>
      <c r="Z432" s="33"/>
      <c r="AA432" s="33"/>
      <c r="AB432" s="33"/>
      <c r="AC432" s="33"/>
      <c r="AD432" s="34"/>
      <c r="AE432" s="33"/>
      <c r="AF432" s="32"/>
      <c r="AG432" s="33"/>
      <c r="AH432" s="33"/>
      <c r="AI432" s="33"/>
      <c r="AJ432" s="33"/>
      <c r="AK432" s="34"/>
      <c r="AL432" s="35"/>
      <c r="AM432" s="35"/>
      <c r="AN432" s="35"/>
      <c r="AO432" s="35"/>
      <c r="AP432" s="20"/>
      <c r="AQ432" s="20"/>
      <c r="AR432" s="20"/>
      <c r="AS432" s="35"/>
      <c r="AT432" s="36"/>
      <c r="AU432" s="20"/>
      <c r="AV432" s="20"/>
      <c r="AW432" s="20"/>
      <c r="AX432" s="20"/>
    </row>
    <row r="433" spans="4:50" s="30" customFormat="1" hidden="1" x14ac:dyDescent="0.3">
      <c r="D433" s="31"/>
      <c r="E433" s="31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32"/>
      <c r="U433" s="33"/>
      <c r="V433" s="33"/>
      <c r="W433" s="33"/>
      <c r="X433" s="33"/>
      <c r="Y433" s="32"/>
      <c r="Z433" s="33"/>
      <c r="AA433" s="33"/>
      <c r="AB433" s="33"/>
      <c r="AC433" s="33"/>
      <c r="AD433" s="34"/>
      <c r="AE433" s="33"/>
      <c r="AF433" s="32"/>
      <c r="AG433" s="33"/>
      <c r="AH433" s="33"/>
      <c r="AI433" s="33"/>
      <c r="AJ433" s="33"/>
      <c r="AK433" s="34"/>
      <c r="AL433" s="35"/>
      <c r="AM433" s="35"/>
      <c r="AN433" s="35"/>
      <c r="AO433" s="35"/>
      <c r="AP433" s="20"/>
      <c r="AQ433" s="20"/>
      <c r="AR433" s="20"/>
      <c r="AS433" s="35"/>
      <c r="AT433" s="36"/>
      <c r="AU433" s="20"/>
      <c r="AV433" s="20"/>
      <c r="AW433" s="20"/>
      <c r="AX433" s="20"/>
    </row>
    <row r="434" spans="4:50" s="30" customFormat="1" hidden="1" x14ac:dyDescent="0.3">
      <c r="D434" s="31"/>
      <c r="E434" s="31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32"/>
      <c r="U434" s="33"/>
      <c r="V434" s="33"/>
      <c r="W434" s="33"/>
      <c r="X434" s="33"/>
      <c r="Y434" s="32"/>
      <c r="Z434" s="33"/>
      <c r="AA434" s="33"/>
      <c r="AB434" s="33"/>
      <c r="AC434" s="33"/>
      <c r="AD434" s="34"/>
      <c r="AE434" s="33"/>
      <c r="AF434" s="32"/>
      <c r="AG434" s="33"/>
      <c r="AH434" s="33"/>
      <c r="AI434" s="33"/>
      <c r="AJ434" s="33"/>
      <c r="AK434" s="34"/>
      <c r="AL434" s="35"/>
      <c r="AM434" s="35"/>
      <c r="AN434" s="35"/>
      <c r="AO434" s="35"/>
      <c r="AP434" s="20"/>
      <c r="AQ434" s="20"/>
      <c r="AR434" s="20"/>
      <c r="AS434" s="35"/>
      <c r="AT434" s="36"/>
      <c r="AU434" s="20"/>
      <c r="AV434" s="20"/>
      <c r="AW434" s="20"/>
      <c r="AX434" s="20"/>
    </row>
    <row r="435" spans="4:50" s="30" customFormat="1" hidden="1" x14ac:dyDescent="0.3">
      <c r="D435" s="31"/>
      <c r="E435" s="31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32"/>
      <c r="U435" s="33"/>
      <c r="V435" s="33"/>
      <c r="W435" s="33"/>
      <c r="X435" s="33"/>
      <c r="Y435" s="32"/>
      <c r="Z435" s="33"/>
      <c r="AA435" s="33"/>
      <c r="AB435" s="33"/>
      <c r="AC435" s="33"/>
      <c r="AD435" s="34"/>
      <c r="AE435" s="33"/>
      <c r="AF435" s="32"/>
      <c r="AG435" s="33"/>
      <c r="AH435" s="33"/>
      <c r="AI435" s="33"/>
      <c r="AJ435" s="33"/>
      <c r="AK435" s="34"/>
      <c r="AL435" s="35"/>
      <c r="AM435" s="35"/>
      <c r="AN435" s="35"/>
      <c r="AO435" s="35"/>
      <c r="AP435" s="20"/>
      <c r="AQ435" s="20"/>
      <c r="AR435" s="20"/>
      <c r="AS435" s="35"/>
      <c r="AT435" s="36"/>
      <c r="AU435" s="20"/>
      <c r="AV435" s="20"/>
      <c r="AW435" s="20"/>
      <c r="AX435" s="20"/>
    </row>
    <row r="436" spans="4:50" s="30" customFormat="1" hidden="1" x14ac:dyDescent="0.3">
      <c r="D436" s="31"/>
      <c r="E436" s="31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32"/>
      <c r="U436" s="33"/>
      <c r="V436" s="33"/>
      <c r="W436" s="33"/>
      <c r="X436" s="33"/>
      <c r="Y436" s="32"/>
      <c r="Z436" s="33"/>
      <c r="AA436" s="33"/>
      <c r="AB436" s="33"/>
      <c r="AC436" s="33"/>
      <c r="AD436" s="34"/>
      <c r="AE436" s="33"/>
      <c r="AF436" s="32"/>
      <c r="AG436" s="33"/>
      <c r="AH436" s="33"/>
      <c r="AI436" s="33"/>
      <c r="AJ436" s="33"/>
      <c r="AK436" s="34"/>
      <c r="AL436" s="35"/>
      <c r="AM436" s="35"/>
      <c r="AN436" s="35"/>
      <c r="AO436" s="35"/>
      <c r="AP436" s="20"/>
      <c r="AQ436" s="20"/>
      <c r="AR436" s="20"/>
      <c r="AS436" s="35"/>
      <c r="AT436" s="36"/>
      <c r="AU436" s="20"/>
      <c r="AV436" s="20"/>
      <c r="AW436" s="20"/>
      <c r="AX436" s="20"/>
    </row>
    <row r="437" spans="4:50" s="30" customFormat="1" hidden="1" x14ac:dyDescent="0.3">
      <c r="D437" s="31"/>
      <c r="E437" s="31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32"/>
      <c r="U437" s="33"/>
      <c r="V437" s="33"/>
      <c r="W437" s="33"/>
      <c r="X437" s="33"/>
      <c r="Y437" s="32"/>
      <c r="Z437" s="33"/>
      <c r="AA437" s="33"/>
      <c r="AB437" s="33"/>
      <c r="AC437" s="33"/>
      <c r="AD437" s="34"/>
      <c r="AE437" s="33"/>
      <c r="AF437" s="32"/>
      <c r="AG437" s="33"/>
      <c r="AH437" s="33"/>
      <c r="AI437" s="33"/>
      <c r="AJ437" s="33"/>
      <c r="AK437" s="34"/>
      <c r="AL437" s="35"/>
      <c r="AM437" s="35"/>
      <c r="AN437" s="35"/>
      <c r="AO437" s="35"/>
      <c r="AP437" s="20"/>
      <c r="AQ437" s="20"/>
      <c r="AR437" s="20"/>
      <c r="AS437" s="35"/>
      <c r="AT437" s="36"/>
      <c r="AU437" s="20"/>
      <c r="AV437" s="20"/>
      <c r="AW437" s="20"/>
      <c r="AX437" s="20"/>
    </row>
    <row r="438" spans="4:50" s="30" customFormat="1" hidden="1" x14ac:dyDescent="0.3">
      <c r="D438" s="31"/>
      <c r="E438" s="31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32"/>
      <c r="U438" s="33"/>
      <c r="V438" s="33"/>
      <c r="W438" s="33"/>
      <c r="X438" s="33"/>
      <c r="Y438" s="32"/>
      <c r="Z438" s="33"/>
      <c r="AA438" s="33"/>
      <c r="AB438" s="33"/>
      <c r="AC438" s="33"/>
      <c r="AD438" s="34"/>
      <c r="AE438" s="33"/>
      <c r="AF438" s="32"/>
      <c r="AG438" s="33"/>
      <c r="AH438" s="33"/>
      <c r="AI438" s="33"/>
      <c r="AJ438" s="33"/>
      <c r="AK438" s="34"/>
      <c r="AL438" s="35"/>
      <c r="AM438" s="35"/>
      <c r="AN438" s="35"/>
      <c r="AO438" s="35"/>
      <c r="AP438" s="20"/>
      <c r="AQ438" s="20"/>
      <c r="AR438" s="20"/>
      <c r="AS438" s="35"/>
      <c r="AT438" s="36"/>
      <c r="AU438" s="20"/>
      <c r="AV438" s="20"/>
      <c r="AW438" s="20"/>
      <c r="AX438" s="20"/>
    </row>
    <row r="439" spans="4:50" s="30" customFormat="1" hidden="1" x14ac:dyDescent="0.3">
      <c r="D439" s="31"/>
      <c r="E439" s="31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32"/>
      <c r="U439" s="33"/>
      <c r="V439" s="33"/>
      <c r="W439" s="33"/>
      <c r="X439" s="33"/>
      <c r="Y439" s="32"/>
      <c r="Z439" s="33"/>
      <c r="AA439" s="33"/>
      <c r="AB439" s="33"/>
      <c r="AC439" s="33"/>
      <c r="AD439" s="34"/>
      <c r="AE439" s="33"/>
      <c r="AF439" s="32"/>
      <c r="AG439" s="33"/>
      <c r="AH439" s="33"/>
      <c r="AI439" s="33"/>
      <c r="AJ439" s="33"/>
      <c r="AK439" s="34"/>
      <c r="AL439" s="35"/>
      <c r="AM439" s="35"/>
      <c r="AN439" s="35"/>
      <c r="AO439" s="35"/>
      <c r="AP439" s="20"/>
      <c r="AQ439" s="20"/>
      <c r="AR439" s="20"/>
      <c r="AS439" s="35"/>
      <c r="AT439" s="36"/>
      <c r="AU439" s="20"/>
      <c r="AV439" s="20"/>
      <c r="AW439" s="20"/>
      <c r="AX439" s="20"/>
    </row>
    <row r="440" spans="4:50" s="30" customFormat="1" hidden="1" x14ac:dyDescent="0.3">
      <c r="D440" s="31"/>
      <c r="E440" s="31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32"/>
      <c r="U440" s="33"/>
      <c r="V440" s="33"/>
      <c r="W440" s="33"/>
      <c r="X440" s="33"/>
      <c r="Y440" s="32"/>
      <c r="Z440" s="33"/>
      <c r="AA440" s="33"/>
      <c r="AB440" s="33"/>
      <c r="AC440" s="33"/>
      <c r="AD440" s="34"/>
      <c r="AE440" s="33"/>
      <c r="AF440" s="32"/>
      <c r="AG440" s="33"/>
      <c r="AH440" s="33"/>
      <c r="AI440" s="33"/>
      <c r="AJ440" s="33"/>
      <c r="AK440" s="34"/>
      <c r="AL440" s="35"/>
      <c r="AM440" s="35"/>
      <c r="AN440" s="35"/>
      <c r="AO440" s="35"/>
      <c r="AP440" s="20"/>
      <c r="AQ440" s="20"/>
      <c r="AR440" s="20"/>
      <c r="AS440" s="35"/>
      <c r="AT440" s="36"/>
      <c r="AU440" s="20"/>
      <c r="AV440" s="20"/>
      <c r="AW440" s="20"/>
      <c r="AX440" s="20"/>
    </row>
    <row r="441" spans="4:50" s="30" customFormat="1" hidden="1" x14ac:dyDescent="0.3">
      <c r="D441" s="31"/>
      <c r="E441" s="31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32"/>
      <c r="U441" s="33"/>
      <c r="V441" s="33"/>
      <c r="W441" s="33"/>
      <c r="X441" s="33"/>
      <c r="Y441" s="32"/>
      <c r="Z441" s="33"/>
      <c r="AA441" s="33"/>
      <c r="AB441" s="33"/>
      <c r="AC441" s="33"/>
      <c r="AD441" s="34"/>
      <c r="AE441" s="33"/>
      <c r="AF441" s="32"/>
      <c r="AG441" s="33"/>
      <c r="AH441" s="33"/>
      <c r="AI441" s="33"/>
      <c r="AJ441" s="33"/>
      <c r="AK441" s="34"/>
      <c r="AL441" s="35"/>
      <c r="AM441" s="35"/>
      <c r="AN441" s="35"/>
      <c r="AO441" s="35"/>
      <c r="AP441" s="20"/>
      <c r="AQ441" s="20"/>
      <c r="AR441" s="20"/>
      <c r="AS441" s="35"/>
      <c r="AT441" s="36"/>
      <c r="AU441" s="20"/>
      <c r="AV441" s="20"/>
      <c r="AW441" s="20"/>
      <c r="AX441" s="20"/>
    </row>
    <row r="442" spans="4:50" s="30" customFormat="1" hidden="1" x14ac:dyDescent="0.3">
      <c r="D442" s="31"/>
      <c r="E442" s="31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32"/>
      <c r="U442" s="33"/>
      <c r="V442" s="33"/>
      <c r="W442" s="33"/>
      <c r="X442" s="33"/>
      <c r="Y442" s="32"/>
      <c r="Z442" s="33"/>
      <c r="AA442" s="33"/>
      <c r="AB442" s="33"/>
      <c r="AC442" s="33"/>
      <c r="AD442" s="34"/>
      <c r="AE442" s="33"/>
      <c r="AF442" s="32"/>
      <c r="AG442" s="33"/>
      <c r="AH442" s="33"/>
      <c r="AI442" s="33"/>
      <c r="AJ442" s="33"/>
      <c r="AK442" s="34"/>
      <c r="AL442" s="35"/>
      <c r="AM442" s="35"/>
      <c r="AN442" s="35"/>
      <c r="AO442" s="35"/>
      <c r="AP442" s="20"/>
      <c r="AQ442" s="20"/>
      <c r="AR442" s="20"/>
      <c r="AS442" s="35"/>
      <c r="AT442" s="36"/>
      <c r="AU442" s="20"/>
      <c r="AV442" s="20"/>
      <c r="AW442" s="20"/>
      <c r="AX442" s="20"/>
    </row>
    <row r="443" spans="4:50" s="30" customFormat="1" hidden="1" x14ac:dyDescent="0.3">
      <c r="D443" s="31"/>
      <c r="E443" s="31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32"/>
      <c r="U443" s="33"/>
      <c r="V443" s="33"/>
      <c r="W443" s="33"/>
      <c r="X443" s="33"/>
      <c r="Y443" s="32"/>
      <c r="Z443" s="33"/>
      <c r="AA443" s="33"/>
      <c r="AB443" s="33"/>
      <c r="AC443" s="33"/>
      <c r="AD443" s="34"/>
      <c r="AE443" s="33"/>
      <c r="AF443" s="32"/>
      <c r="AG443" s="33"/>
      <c r="AH443" s="33"/>
      <c r="AI443" s="33"/>
      <c r="AJ443" s="33"/>
      <c r="AK443" s="34"/>
      <c r="AL443" s="35"/>
      <c r="AM443" s="35"/>
      <c r="AN443" s="35"/>
      <c r="AO443" s="35"/>
      <c r="AP443" s="20"/>
      <c r="AQ443" s="20"/>
      <c r="AR443" s="20"/>
      <c r="AS443" s="35"/>
      <c r="AT443" s="36"/>
      <c r="AU443" s="20"/>
      <c r="AV443" s="20"/>
      <c r="AW443" s="20"/>
      <c r="AX443" s="20"/>
    </row>
    <row r="444" spans="4:50" s="30" customFormat="1" hidden="1" x14ac:dyDescent="0.3">
      <c r="D444" s="31"/>
      <c r="E444" s="31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32"/>
      <c r="U444" s="33"/>
      <c r="V444" s="33"/>
      <c r="W444" s="33"/>
      <c r="X444" s="33"/>
      <c r="Y444" s="32"/>
      <c r="Z444" s="33"/>
      <c r="AA444" s="33"/>
      <c r="AB444" s="33"/>
      <c r="AC444" s="33"/>
      <c r="AD444" s="34"/>
      <c r="AE444" s="33"/>
      <c r="AF444" s="32"/>
      <c r="AG444" s="33"/>
      <c r="AH444" s="33"/>
      <c r="AI444" s="33"/>
      <c r="AJ444" s="33"/>
      <c r="AK444" s="34"/>
      <c r="AL444" s="35"/>
      <c r="AM444" s="35"/>
      <c r="AN444" s="35"/>
      <c r="AO444" s="35"/>
      <c r="AP444" s="20"/>
      <c r="AQ444" s="20"/>
      <c r="AR444" s="20"/>
      <c r="AS444" s="35"/>
      <c r="AT444" s="36"/>
      <c r="AU444" s="20"/>
      <c r="AV444" s="20"/>
      <c r="AW444" s="20"/>
      <c r="AX444" s="20"/>
    </row>
    <row r="445" spans="4:50" s="30" customFormat="1" hidden="1" x14ac:dyDescent="0.3">
      <c r="D445" s="31"/>
      <c r="E445" s="31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32"/>
      <c r="U445" s="33"/>
      <c r="V445" s="33"/>
      <c r="W445" s="33"/>
      <c r="X445" s="33"/>
      <c r="Y445" s="32"/>
      <c r="Z445" s="33"/>
      <c r="AA445" s="33"/>
      <c r="AB445" s="33"/>
      <c r="AC445" s="33"/>
      <c r="AD445" s="34"/>
      <c r="AE445" s="33"/>
      <c r="AF445" s="32"/>
      <c r="AG445" s="33"/>
      <c r="AH445" s="33"/>
      <c r="AI445" s="33"/>
      <c r="AJ445" s="33"/>
      <c r="AK445" s="34"/>
      <c r="AL445" s="35"/>
      <c r="AM445" s="35"/>
      <c r="AN445" s="35"/>
      <c r="AO445" s="35"/>
      <c r="AP445" s="20"/>
      <c r="AQ445" s="20"/>
      <c r="AR445" s="20"/>
      <c r="AS445" s="35"/>
      <c r="AT445" s="36"/>
      <c r="AU445" s="20"/>
      <c r="AV445" s="20"/>
      <c r="AW445" s="20"/>
      <c r="AX445" s="20"/>
    </row>
    <row r="446" spans="4:50" s="30" customFormat="1" hidden="1" x14ac:dyDescent="0.3">
      <c r="D446" s="31"/>
      <c r="E446" s="31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32"/>
      <c r="U446" s="33"/>
      <c r="V446" s="33"/>
      <c r="W446" s="33"/>
      <c r="X446" s="33"/>
      <c r="Y446" s="32"/>
      <c r="Z446" s="33"/>
      <c r="AA446" s="33"/>
      <c r="AB446" s="33"/>
      <c r="AC446" s="33"/>
      <c r="AD446" s="34"/>
      <c r="AE446" s="33"/>
      <c r="AF446" s="32"/>
      <c r="AG446" s="33"/>
      <c r="AH446" s="33"/>
      <c r="AI446" s="33"/>
      <c r="AJ446" s="33"/>
      <c r="AK446" s="34"/>
      <c r="AL446" s="35"/>
      <c r="AM446" s="35"/>
      <c r="AN446" s="35"/>
      <c r="AO446" s="35"/>
      <c r="AP446" s="20"/>
      <c r="AQ446" s="20"/>
      <c r="AR446" s="20"/>
      <c r="AS446" s="35"/>
      <c r="AT446" s="36"/>
      <c r="AU446" s="20"/>
      <c r="AV446" s="20"/>
      <c r="AW446" s="20"/>
      <c r="AX446" s="20"/>
    </row>
    <row r="447" spans="4:50" s="30" customFormat="1" hidden="1" x14ac:dyDescent="0.3">
      <c r="D447" s="31"/>
      <c r="E447" s="31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32"/>
      <c r="U447" s="33"/>
      <c r="V447" s="33"/>
      <c r="W447" s="33"/>
      <c r="X447" s="33"/>
      <c r="Y447" s="32"/>
      <c r="Z447" s="33"/>
      <c r="AA447" s="33"/>
      <c r="AB447" s="33"/>
      <c r="AC447" s="33"/>
      <c r="AD447" s="34"/>
      <c r="AE447" s="33"/>
      <c r="AF447" s="32"/>
      <c r="AG447" s="33"/>
      <c r="AH447" s="33"/>
      <c r="AI447" s="33"/>
      <c r="AJ447" s="33"/>
      <c r="AK447" s="34"/>
      <c r="AL447" s="35"/>
      <c r="AM447" s="35"/>
      <c r="AN447" s="35"/>
      <c r="AO447" s="35"/>
      <c r="AP447" s="20"/>
      <c r="AQ447" s="20"/>
      <c r="AR447" s="20"/>
      <c r="AS447" s="35"/>
      <c r="AT447" s="36"/>
      <c r="AU447" s="20"/>
      <c r="AV447" s="20"/>
      <c r="AW447" s="20"/>
      <c r="AX447" s="20"/>
    </row>
    <row r="448" spans="4:50" s="30" customFormat="1" hidden="1" x14ac:dyDescent="0.3">
      <c r="D448" s="31"/>
      <c r="E448" s="31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32"/>
      <c r="U448" s="33"/>
      <c r="V448" s="33"/>
      <c r="W448" s="33"/>
      <c r="X448" s="33"/>
      <c r="Y448" s="32"/>
      <c r="Z448" s="33"/>
      <c r="AA448" s="33"/>
      <c r="AB448" s="33"/>
      <c r="AC448" s="33"/>
      <c r="AD448" s="34"/>
      <c r="AE448" s="33"/>
      <c r="AF448" s="32"/>
      <c r="AG448" s="33"/>
      <c r="AH448" s="33"/>
      <c r="AI448" s="33"/>
      <c r="AJ448" s="33"/>
      <c r="AK448" s="34"/>
      <c r="AL448" s="35"/>
      <c r="AM448" s="35"/>
      <c r="AN448" s="35"/>
      <c r="AO448" s="35"/>
      <c r="AP448" s="20"/>
      <c r="AQ448" s="20"/>
      <c r="AR448" s="20"/>
      <c r="AS448" s="35"/>
      <c r="AT448" s="36"/>
      <c r="AU448" s="20"/>
      <c r="AV448" s="20"/>
      <c r="AW448" s="20"/>
      <c r="AX448" s="20"/>
    </row>
    <row r="449" spans="4:50" s="30" customFormat="1" hidden="1" x14ac:dyDescent="0.3">
      <c r="D449" s="31"/>
      <c r="E449" s="31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32"/>
      <c r="U449" s="33"/>
      <c r="V449" s="33"/>
      <c r="W449" s="33"/>
      <c r="X449" s="33"/>
      <c r="Y449" s="32"/>
      <c r="Z449" s="33"/>
      <c r="AA449" s="33"/>
      <c r="AB449" s="33"/>
      <c r="AC449" s="33"/>
      <c r="AD449" s="34"/>
      <c r="AE449" s="33"/>
      <c r="AF449" s="32"/>
      <c r="AG449" s="33"/>
      <c r="AH449" s="33"/>
      <c r="AI449" s="33"/>
      <c r="AJ449" s="33"/>
      <c r="AK449" s="34"/>
      <c r="AL449" s="35"/>
      <c r="AM449" s="35"/>
      <c r="AN449" s="35"/>
      <c r="AO449" s="35"/>
      <c r="AP449" s="20"/>
      <c r="AQ449" s="20"/>
      <c r="AR449" s="20"/>
      <c r="AS449" s="35"/>
      <c r="AT449" s="36"/>
      <c r="AU449" s="20"/>
      <c r="AV449" s="20"/>
      <c r="AW449" s="20"/>
      <c r="AX449" s="20"/>
    </row>
    <row r="450" spans="4:50" s="30" customFormat="1" hidden="1" x14ac:dyDescent="0.3">
      <c r="D450" s="31"/>
      <c r="E450" s="31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32"/>
      <c r="U450" s="33"/>
      <c r="V450" s="33"/>
      <c r="W450" s="33"/>
      <c r="X450" s="33"/>
      <c r="Y450" s="32"/>
      <c r="Z450" s="33"/>
      <c r="AA450" s="33"/>
      <c r="AB450" s="33"/>
      <c r="AC450" s="33"/>
      <c r="AD450" s="34"/>
      <c r="AE450" s="33"/>
      <c r="AF450" s="32"/>
      <c r="AG450" s="33"/>
      <c r="AH450" s="33"/>
      <c r="AI450" s="33"/>
      <c r="AJ450" s="33"/>
      <c r="AK450" s="34"/>
      <c r="AL450" s="35"/>
      <c r="AM450" s="35"/>
      <c r="AN450" s="35"/>
      <c r="AO450" s="35"/>
      <c r="AP450" s="20"/>
      <c r="AQ450" s="20"/>
      <c r="AR450" s="20"/>
      <c r="AS450" s="35"/>
      <c r="AT450" s="36"/>
      <c r="AU450" s="20"/>
      <c r="AV450" s="20"/>
      <c r="AW450" s="20"/>
      <c r="AX450" s="20"/>
    </row>
    <row r="451" spans="4:50" s="30" customFormat="1" hidden="1" x14ac:dyDescent="0.3">
      <c r="D451" s="31"/>
      <c r="E451" s="31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32"/>
      <c r="U451" s="33"/>
      <c r="V451" s="33"/>
      <c r="W451" s="33"/>
      <c r="X451" s="33"/>
      <c r="Y451" s="32"/>
      <c r="Z451" s="33"/>
      <c r="AA451" s="33"/>
      <c r="AB451" s="33"/>
      <c r="AC451" s="33"/>
      <c r="AD451" s="34"/>
      <c r="AE451" s="33"/>
      <c r="AF451" s="32"/>
      <c r="AG451" s="33"/>
      <c r="AH451" s="33"/>
      <c r="AI451" s="33"/>
      <c r="AJ451" s="33"/>
      <c r="AK451" s="34"/>
      <c r="AL451" s="35"/>
      <c r="AM451" s="35"/>
      <c r="AN451" s="35"/>
      <c r="AO451" s="35"/>
      <c r="AP451" s="20"/>
      <c r="AQ451" s="20"/>
      <c r="AR451" s="20"/>
      <c r="AS451" s="35"/>
      <c r="AT451" s="36"/>
      <c r="AU451" s="20"/>
      <c r="AV451" s="20"/>
      <c r="AW451" s="20"/>
      <c r="AX451" s="20"/>
    </row>
    <row r="452" spans="4:50" s="30" customFormat="1" hidden="1" x14ac:dyDescent="0.3">
      <c r="D452" s="31"/>
      <c r="E452" s="31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32"/>
      <c r="U452" s="33"/>
      <c r="V452" s="33"/>
      <c r="W452" s="33"/>
      <c r="X452" s="33"/>
      <c r="Y452" s="32"/>
      <c r="Z452" s="33"/>
      <c r="AA452" s="33"/>
      <c r="AB452" s="33"/>
      <c r="AC452" s="33"/>
      <c r="AD452" s="34"/>
      <c r="AE452" s="33"/>
      <c r="AF452" s="32"/>
      <c r="AG452" s="33"/>
      <c r="AH452" s="33"/>
      <c r="AI452" s="33"/>
      <c r="AJ452" s="33"/>
      <c r="AK452" s="34"/>
      <c r="AL452" s="35"/>
      <c r="AM452" s="35"/>
      <c r="AN452" s="35"/>
      <c r="AO452" s="35"/>
      <c r="AP452" s="20"/>
      <c r="AQ452" s="20"/>
      <c r="AR452" s="20"/>
      <c r="AS452" s="35"/>
      <c r="AT452" s="36"/>
      <c r="AU452" s="20"/>
      <c r="AV452" s="20"/>
      <c r="AW452" s="20"/>
      <c r="AX452" s="20"/>
    </row>
    <row r="453" spans="4:50" s="30" customFormat="1" hidden="1" x14ac:dyDescent="0.3">
      <c r="D453" s="31"/>
      <c r="E453" s="31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32"/>
      <c r="U453" s="33"/>
      <c r="V453" s="33"/>
      <c r="W453" s="33"/>
      <c r="X453" s="33"/>
      <c r="Y453" s="32"/>
      <c r="Z453" s="33"/>
      <c r="AA453" s="33"/>
      <c r="AB453" s="33"/>
      <c r="AC453" s="33"/>
      <c r="AD453" s="34"/>
      <c r="AE453" s="33"/>
      <c r="AF453" s="32"/>
      <c r="AG453" s="33"/>
      <c r="AH453" s="33"/>
      <c r="AI453" s="33"/>
      <c r="AJ453" s="33"/>
      <c r="AK453" s="34"/>
      <c r="AL453" s="35"/>
      <c r="AM453" s="35"/>
      <c r="AN453" s="35"/>
      <c r="AO453" s="35"/>
      <c r="AP453" s="20"/>
      <c r="AQ453" s="20"/>
      <c r="AR453" s="20"/>
      <c r="AS453" s="35"/>
      <c r="AT453" s="36"/>
      <c r="AU453" s="20"/>
      <c r="AV453" s="20"/>
      <c r="AW453" s="20"/>
      <c r="AX453" s="20"/>
    </row>
    <row r="454" spans="4:50" s="30" customFormat="1" hidden="1" x14ac:dyDescent="0.3">
      <c r="D454" s="31"/>
      <c r="E454" s="31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32"/>
      <c r="U454" s="33"/>
      <c r="V454" s="33"/>
      <c r="W454" s="33"/>
      <c r="X454" s="33"/>
      <c r="Y454" s="32"/>
      <c r="Z454" s="33"/>
      <c r="AA454" s="33"/>
      <c r="AB454" s="33"/>
      <c r="AC454" s="33"/>
      <c r="AD454" s="34"/>
      <c r="AE454" s="33"/>
      <c r="AF454" s="32"/>
      <c r="AG454" s="33"/>
      <c r="AH454" s="33"/>
      <c r="AI454" s="33"/>
      <c r="AJ454" s="33"/>
      <c r="AK454" s="34"/>
      <c r="AL454" s="35"/>
      <c r="AM454" s="35"/>
      <c r="AN454" s="35"/>
      <c r="AO454" s="35"/>
      <c r="AP454" s="20"/>
      <c r="AQ454" s="20"/>
      <c r="AR454" s="20"/>
      <c r="AS454" s="35"/>
      <c r="AT454" s="36"/>
      <c r="AU454" s="20"/>
      <c r="AV454" s="20"/>
      <c r="AW454" s="20"/>
      <c r="AX454" s="20"/>
    </row>
    <row r="455" spans="4:50" s="30" customFormat="1" hidden="1" x14ac:dyDescent="0.3">
      <c r="D455" s="31"/>
      <c r="E455" s="31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32"/>
      <c r="U455" s="33"/>
      <c r="V455" s="33"/>
      <c r="W455" s="33"/>
      <c r="X455" s="33"/>
      <c r="Y455" s="32"/>
      <c r="Z455" s="33"/>
      <c r="AA455" s="33"/>
      <c r="AB455" s="33"/>
      <c r="AC455" s="33"/>
      <c r="AD455" s="34"/>
      <c r="AE455" s="33"/>
      <c r="AF455" s="32"/>
      <c r="AG455" s="33"/>
      <c r="AH455" s="33"/>
      <c r="AI455" s="33"/>
      <c r="AJ455" s="33"/>
      <c r="AK455" s="34"/>
      <c r="AL455" s="35"/>
      <c r="AM455" s="35"/>
      <c r="AN455" s="35"/>
      <c r="AO455" s="35"/>
      <c r="AP455" s="20"/>
      <c r="AQ455" s="20"/>
      <c r="AR455" s="20"/>
      <c r="AS455" s="35"/>
      <c r="AT455" s="36"/>
      <c r="AU455" s="20"/>
      <c r="AV455" s="20"/>
      <c r="AW455" s="20"/>
      <c r="AX455" s="20"/>
    </row>
    <row r="456" spans="4:50" s="30" customFormat="1" hidden="1" x14ac:dyDescent="0.3">
      <c r="D456" s="31"/>
      <c r="E456" s="31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32"/>
      <c r="U456" s="33"/>
      <c r="V456" s="33"/>
      <c r="W456" s="33"/>
      <c r="X456" s="33"/>
      <c r="Y456" s="32"/>
      <c r="Z456" s="33"/>
      <c r="AA456" s="33"/>
      <c r="AB456" s="33"/>
      <c r="AC456" s="33"/>
      <c r="AD456" s="34"/>
      <c r="AE456" s="33"/>
      <c r="AF456" s="32"/>
      <c r="AG456" s="33"/>
      <c r="AH456" s="33"/>
      <c r="AI456" s="33"/>
      <c r="AJ456" s="33"/>
      <c r="AK456" s="34"/>
      <c r="AL456" s="35"/>
      <c r="AM456" s="35"/>
      <c r="AN456" s="35"/>
      <c r="AO456" s="35"/>
      <c r="AP456" s="20"/>
      <c r="AQ456" s="20"/>
      <c r="AR456" s="20"/>
      <c r="AS456" s="35"/>
      <c r="AT456" s="36"/>
      <c r="AU456" s="20"/>
      <c r="AV456" s="20"/>
      <c r="AW456" s="20"/>
      <c r="AX456" s="20"/>
    </row>
    <row r="457" spans="4:50" s="30" customFormat="1" hidden="1" x14ac:dyDescent="0.3">
      <c r="D457" s="31"/>
      <c r="E457" s="31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32"/>
      <c r="U457" s="33"/>
      <c r="V457" s="33"/>
      <c r="W457" s="33"/>
      <c r="X457" s="33"/>
      <c r="Y457" s="32"/>
      <c r="Z457" s="33"/>
      <c r="AA457" s="33"/>
      <c r="AB457" s="33"/>
      <c r="AC457" s="33"/>
      <c r="AD457" s="34"/>
      <c r="AE457" s="33"/>
      <c r="AF457" s="32"/>
      <c r="AG457" s="33"/>
      <c r="AH457" s="33"/>
      <c r="AI457" s="33"/>
      <c r="AJ457" s="33"/>
      <c r="AK457" s="34"/>
      <c r="AL457" s="35"/>
      <c r="AM457" s="35"/>
      <c r="AN457" s="35"/>
      <c r="AO457" s="35"/>
      <c r="AP457" s="20"/>
      <c r="AQ457" s="20"/>
      <c r="AR457" s="20"/>
      <c r="AS457" s="35"/>
      <c r="AT457" s="36"/>
      <c r="AU457" s="20"/>
      <c r="AV457" s="20"/>
      <c r="AW457" s="20"/>
      <c r="AX457" s="20"/>
    </row>
    <row r="458" spans="4:50" s="30" customFormat="1" hidden="1" x14ac:dyDescent="0.3">
      <c r="D458" s="31"/>
      <c r="E458" s="31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32"/>
      <c r="U458" s="33"/>
      <c r="V458" s="33"/>
      <c r="W458" s="33"/>
      <c r="X458" s="33"/>
      <c r="Y458" s="32"/>
      <c r="Z458" s="33"/>
      <c r="AA458" s="33"/>
      <c r="AB458" s="33"/>
      <c r="AC458" s="33"/>
      <c r="AD458" s="34"/>
      <c r="AE458" s="33"/>
      <c r="AF458" s="32"/>
      <c r="AG458" s="33"/>
      <c r="AH458" s="33"/>
      <c r="AI458" s="33"/>
      <c r="AJ458" s="33"/>
      <c r="AK458" s="34"/>
      <c r="AL458" s="35"/>
      <c r="AM458" s="35"/>
      <c r="AN458" s="35"/>
      <c r="AO458" s="35"/>
      <c r="AP458" s="20"/>
      <c r="AQ458" s="20"/>
      <c r="AR458" s="20"/>
      <c r="AS458" s="35"/>
      <c r="AT458" s="36"/>
      <c r="AU458" s="20"/>
      <c r="AV458" s="20"/>
      <c r="AW458" s="20"/>
      <c r="AX458" s="20"/>
    </row>
    <row r="459" spans="4:50" s="30" customFormat="1" hidden="1" x14ac:dyDescent="0.3">
      <c r="D459" s="31"/>
      <c r="E459" s="31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32"/>
      <c r="U459" s="33"/>
      <c r="V459" s="33"/>
      <c r="W459" s="33"/>
      <c r="X459" s="33"/>
      <c r="Y459" s="32"/>
      <c r="Z459" s="33"/>
      <c r="AA459" s="33"/>
      <c r="AB459" s="33"/>
      <c r="AC459" s="33"/>
      <c r="AD459" s="34"/>
      <c r="AE459" s="33"/>
      <c r="AF459" s="32"/>
      <c r="AG459" s="33"/>
      <c r="AH459" s="33"/>
      <c r="AI459" s="33"/>
      <c r="AJ459" s="33"/>
      <c r="AK459" s="34"/>
      <c r="AL459" s="35"/>
      <c r="AM459" s="35"/>
      <c r="AN459" s="35"/>
      <c r="AO459" s="35"/>
      <c r="AP459" s="20"/>
      <c r="AQ459" s="20"/>
      <c r="AR459" s="20"/>
      <c r="AS459" s="35"/>
      <c r="AT459" s="36"/>
      <c r="AU459" s="20"/>
      <c r="AV459" s="20"/>
      <c r="AW459" s="20"/>
      <c r="AX459" s="20"/>
    </row>
    <row r="460" spans="4:50" s="30" customFormat="1" hidden="1" x14ac:dyDescent="0.3">
      <c r="D460" s="31"/>
      <c r="E460" s="31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32"/>
      <c r="U460" s="33"/>
      <c r="V460" s="33"/>
      <c r="W460" s="33"/>
      <c r="X460" s="33"/>
      <c r="Y460" s="32"/>
      <c r="Z460" s="33"/>
      <c r="AA460" s="33"/>
      <c r="AB460" s="33"/>
      <c r="AC460" s="33"/>
      <c r="AD460" s="34"/>
      <c r="AE460" s="33"/>
      <c r="AF460" s="32"/>
      <c r="AG460" s="33"/>
      <c r="AH460" s="33"/>
      <c r="AI460" s="33"/>
      <c r="AJ460" s="33"/>
      <c r="AK460" s="34"/>
      <c r="AL460" s="35"/>
      <c r="AM460" s="35"/>
      <c r="AN460" s="35"/>
      <c r="AO460" s="35"/>
      <c r="AP460" s="20"/>
      <c r="AQ460" s="20"/>
      <c r="AR460" s="20"/>
      <c r="AS460" s="35"/>
      <c r="AT460" s="36"/>
      <c r="AU460" s="20"/>
      <c r="AV460" s="20"/>
      <c r="AW460" s="20"/>
      <c r="AX460" s="20"/>
    </row>
    <row r="461" spans="4:50" s="30" customFormat="1" hidden="1" x14ac:dyDescent="0.3">
      <c r="D461" s="31"/>
      <c r="E461" s="31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32"/>
      <c r="U461" s="33"/>
      <c r="V461" s="33"/>
      <c r="W461" s="33"/>
      <c r="X461" s="33"/>
      <c r="Y461" s="32"/>
      <c r="Z461" s="33"/>
      <c r="AA461" s="33"/>
      <c r="AB461" s="33"/>
      <c r="AC461" s="33"/>
      <c r="AD461" s="34"/>
      <c r="AE461" s="33"/>
      <c r="AF461" s="32"/>
      <c r="AG461" s="33"/>
      <c r="AH461" s="33"/>
      <c r="AI461" s="33"/>
      <c r="AJ461" s="33"/>
      <c r="AK461" s="34"/>
      <c r="AL461" s="35"/>
      <c r="AM461" s="35"/>
      <c r="AN461" s="35"/>
      <c r="AO461" s="35"/>
      <c r="AP461" s="20"/>
      <c r="AQ461" s="20"/>
      <c r="AR461" s="20"/>
      <c r="AS461" s="35"/>
      <c r="AT461" s="36"/>
      <c r="AU461" s="20"/>
      <c r="AV461" s="20"/>
      <c r="AW461" s="20"/>
      <c r="AX461" s="20"/>
    </row>
    <row r="462" spans="4:50" s="30" customFormat="1" hidden="1" x14ac:dyDescent="0.3">
      <c r="D462" s="31"/>
      <c r="E462" s="31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32"/>
      <c r="U462" s="33"/>
      <c r="V462" s="33"/>
      <c r="W462" s="33"/>
      <c r="X462" s="33"/>
      <c r="Y462" s="32"/>
      <c r="Z462" s="33"/>
      <c r="AA462" s="33"/>
      <c r="AB462" s="33"/>
      <c r="AC462" s="33"/>
      <c r="AD462" s="34"/>
      <c r="AE462" s="33"/>
      <c r="AF462" s="32"/>
      <c r="AG462" s="33"/>
      <c r="AH462" s="33"/>
      <c r="AI462" s="33"/>
      <c r="AJ462" s="33"/>
      <c r="AK462" s="34"/>
      <c r="AL462" s="35"/>
      <c r="AM462" s="35"/>
      <c r="AN462" s="35"/>
      <c r="AO462" s="35"/>
      <c r="AP462" s="20"/>
      <c r="AQ462" s="20"/>
      <c r="AR462" s="20"/>
      <c r="AS462" s="35"/>
      <c r="AT462" s="36"/>
      <c r="AU462" s="20"/>
      <c r="AV462" s="20"/>
      <c r="AW462" s="20"/>
      <c r="AX462" s="20"/>
    </row>
    <row r="463" spans="4:50" s="30" customFormat="1" hidden="1" x14ac:dyDescent="0.3">
      <c r="D463" s="31"/>
      <c r="E463" s="31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32"/>
      <c r="U463" s="33"/>
      <c r="V463" s="33"/>
      <c r="W463" s="33"/>
      <c r="X463" s="33"/>
      <c r="Y463" s="32"/>
      <c r="Z463" s="33"/>
      <c r="AA463" s="33"/>
      <c r="AB463" s="33"/>
      <c r="AC463" s="33"/>
      <c r="AD463" s="34"/>
      <c r="AE463" s="33"/>
      <c r="AF463" s="32"/>
      <c r="AG463" s="33"/>
      <c r="AH463" s="33"/>
      <c r="AI463" s="33"/>
      <c r="AJ463" s="33"/>
      <c r="AK463" s="34"/>
      <c r="AL463" s="35"/>
      <c r="AM463" s="35"/>
      <c r="AN463" s="35"/>
      <c r="AO463" s="35"/>
      <c r="AP463" s="20"/>
      <c r="AQ463" s="20"/>
      <c r="AR463" s="20"/>
      <c r="AS463" s="35"/>
      <c r="AT463" s="36"/>
      <c r="AU463" s="20"/>
      <c r="AV463" s="20"/>
      <c r="AW463" s="20"/>
      <c r="AX463" s="20"/>
    </row>
    <row r="464" spans="4:50" s="30" customFormat="1" hidden="1" x14ac:dyDescent="0.3">
      <c r="D464" s="31"/>
      <c r="E464" s="31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32"/>
      <c r="U464" s="33"/>
      <c r="V464" s="33"/>
      <c r="W464" s="33"/>
      <c r="X464" s="33"/>
      <c r="Y464" s="32"/>
      <c r="Z464" s="33"/>
      <c r="AA464" s="33"/>
      <c r="AB464" s="33"/>
      <c r="AC464" s="33"/>
      <c r="AD464" s="34"/>
      <c r="AE464" s="33"/>
      <c r="AF464" s="32"/>
      <c r="AG464" s="33"/>
      <c r="AH464" s="33"/>
      <c r="AI464" s="33"/>
      <c r="AJ464" s="33"/>
      <c r="AK464" s="34"/>
      <c r="AL464" s="35"/>
      <c r="AM464" s="35"/>
      <c r="AN464" s="35"/>
      <c r="AO464" s="35"/>
      <c r="AP464" s="20"/>
      <c r="AQ464" s="20"/>
      <c r="AR464" s="20"/>
      <c r="AS464" s="35"/>
      <c r="AT464" s="36"/>
      <c r="AU464" s="20"/>
      <c r="AV464" s="20"/>
      <c r="AW464" s="20"/>
      <c r="AX464" s="20"/>
    </row>
    <row r="465" spans="4:50" s="30" customFormat="1" hidden="1" x14ac:dyDescent="0.3">
      <c r="D465" s="31"/>
      <c r="E465" s="31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32"/>
      <c r="U465" s="33"/>
      <c r="V465" s="33"/>
      <c r="W465" s="33"/>
      <c r="X465" s="33"/>
      <c r="Y465" s="32"/>
      <c r="Z465" s="33"/>
      <c r="AA465" s="33"/>
      <c r="AB465" s="33"/>
      <c r="AC465" s="33"/>
      <c r="AD465" s="34"/>
      <c r="AE465" s="33"/>
      <c r="AF465" s="32"/>
      <c r="AG465" s="33"/>
      <c r="AH465" s="33"/>
      <c r="AI465" s="33"/>
      <c r="AJ465" s="33"/>
      <c r="AK465" s="34"/>
      <c r="AL465" s="35"/>
      <c r="AM465" s="35"/>
      <c r="AN465" s="35"/>
      <c r="AO465" s="35"/>
      <c r="AP465" s="20"/>
      <c r="AQ465" s="20"/>
      <c r="AR465" s="20"/>
      <c r="AS465" s="35"/>
      <c r="AT465" s="36"/>
      <c r="AU465" s="20"/>
      <c r="AV465" s="20"/>
      <c r="AW465" s="20"/>
      <c r="AX465" s="20"/>
    </row>
    <row r="466" spans="4:50" s="30" customFormat="1" hidden="1" x14ac:dyDescent="0.3">
      <c r="D466" s="31"/>
      <c r="E466" s="31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32"/>
      <c r="U466" s="33"/>
      <c r="V466" s="33"/>
      <c r="W466" s="33"/>
      <c r="X466" s="33"/>
      <c r="Y466" s="32"/>
      <c r="Z466" s="33"/>
      <c r="AA466" s="33"/>
      <c r="AB466" s="33"/>
      <c r="AC466" s="33"/>
      <c r="AD466" s="34"/>
      <c r="AE466" s="33"/>
      <c r="AF466" s="32"/>
      <c r="AG466" s="33"/>
      <c r="AH466" s="33"/>
      <c r="AI466" s="33"/>
      <c r="AJ466" s="33"/>
      <c r="AK466" s="34"/>
      <c r="AL466" s="35"/>
      <c r="AM466" s="35"/>
      <c r="AN466" s="35"/>
      <c r="AO466" s="35"/>
      <c r="AP466" s="20"/>
      <c r="AQ466" s="20"/>
      <c r="AR466" s="20"/>
      <c r="AS466" s="35"/>
      <c r="AT466" s="36"/>
      <c r="AU466" s="20"/>
      <c r="AV466" s="20"/>
      <c r="AW466" s="20"/>
      <c r="AX466" s="20"/>
    </row>
    <row r="467" spans="4:50" s="30" customFormat="1" hidden="1" x14ac:dyDescent="0.3">
      <c r="D467" s="31"/>
      <c r="E467" s="31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32"/>
      <c r="U467" s="33"/>
      <c r="V467" s="33"/>
      <c r="W467" s="33"/>
      <c r="X467" s="33"/>
      <c r="Y467" s="32"/>
      <c r="Z467" s="33"/>
      <c r="AA467" s="33"/>
      <c r="AB467" s="33"/>
      <c r="AC467" s="33"/>
      <c r="AD467" s="34"/>
      <c r="AE467" s="33"/>
      <c r="AF467" s="32"/>
      <c r="AG467" s="33"/>
      <c r="AH467" s="33"/>
      <c r="AI467" s="33"/>
      <c r="AJ467" s="33"/>
      <c r="AK467" s="34"/>
      <c r="AL467" s="35"/>
      <c r="AM467" s="35"/>
      <c r="AN467" s="35"/>
      <c r="AO467" s="35"/>
      <c r="AP467" s="20"/>
      <c r="AQ467" s="20"/>
      <c r="AR467" s="20"/>
      <c r="AS467" s="35"/>
      <c r="AT467" s="36"/>
      <c r="AU467" s="20"/>
      <c r="AV467" s="20"/>
      <c r="AW467" s="20"/>
      <c r="AX467" s="20"/>
    </row>
    <row r="468" spans="4:50" s="30" customFormat="1" hidden="1" x14ac:dyDescent="0.3">
      <c r="D468" s="31"/>
      <c r="E468" s="31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32"/>
      <c r="U468" s="33"/>
      <c r="V468" s="33"/>
      <c r="W468" s="33"/>
      <c r="X468" s="33"/>
      <c r="Y468" s="32"/>
      <c r="Z468" s="33"/>
      <c r="AA468" s="33"/>
      <c r="AB468" s="33"/>
      <c r="AC468" s="33"/>
      <c r="AD468" s="34"/>
      <c r="AE468" s="33"/>
      <c r="AF468" s="32"/>
      <c r="AG468" s="33"/>
      <c r="AH468" s="33"/>
      <c r="AI468" s="33"/>
      <c r="AJ468" s="33"/>
      <c r="AK468" s="34"/>
      <c r="AL468" s="35"/>
      <c r="AM468" s="35"/>
      <c r="AN468" s="35"/>
      <c r="AO468" s="35"/>
      <c r="AP468" s="20"/>
      <c r="AQ468" s="20"/>
      <c r="AR468" s="20"/>
      <c r="AS468" s="35"/>
      <c r="AT468" s="36"/>
      <c r="AU468" s="20"/>
      <c r="AV468" s="20"/>
      <c r="AW468" s="20"/>
      <c r="AX468" s="20"/>
    </row>
    <row r="469" spans="4:50" s="30" customFormat="1" hidden="1" x14ac:dyDescent="0.3">
      <c r="D469" s="31"/>
      <c r="E469" s="31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32"/>
      <c r="U469" s="33"/>
      <c r="V469" s="33"/>
      <c r="W469" s="33"/>
      <c r="X469" s="33"/>
      <c r="Y469" s="32"/>
      <c r="Z469" s="33"/>
      <c r="AA469" s="33"/>
      <c r="AB469" s="33"/>
      <c r="AC469" s="33"/>
      <c r="AD469" s="34"/>
      <c r="AE469" s="33"/>
      <c r="AF469" s="32"/>
      <c r="AG469" s="33"/>
      <c r="AH469" s="33"/>
      <c r="AI469" s="33"/>
      <c r="AJ469" s="33"/>
      <c r="AK469" s="34"/>
      <c r="AL469" s="35"/>
      <c r="AM469" s="35"/>
      <c r="AN469" s="35"/>
      <c r="AO469" s="35"/>
      <c r="AP469" s="20"/>
      <c r="AQ469" s="20"/>
      <c r="AR469" s="20"/>
      <c r="AS469" s="35"/>
      <c r="AT469" s="36"/>
      <c r="AU469" s="20"/>
      <c r="AV469" s="20"/>
      <c r="AW469" s="20"/>
      <c r="AX469" s="20"/>
    </row>
    <row r="470" spans="4:50" s="30" customFormat="1" hidden="1" x14ac:dyDescent="0.3">
      <c r="D470" s="31"/>
      <c r="E470" s="31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32"/>
      <c r="U470" s="33"/>
      <c r="V470" s="33"/>
      <c r="W470" s="33"/>
      <c r="X470" s="33"/>
      <c r="Y470" s="32"/>
      <c r="Z470" s="33"/>
      <c r="AA470" s="33"/>
      <c r="AB470" s="33"/>
      <c r="AC470" s="33"/>
      <c r="AD470" s="34"/>
      <c r="AE470" s="33"/>
      <c r="AF470" s="32"/>
      <c r="AG470" s="33"/>
      <c r="AH470" s="33"/>
      <c r="AI470" s="33"/>
      <c r="AJ470" s="33"/>
      <c r="AK470" s="34"/>
      <c r="AL470" s="35"/>
      <c r="AM470" s="35"/>
      <c r="AN470" s="35"/>
      <c r="AO470" s="35"/>
      <c r="AP470" s="20"/>
      <c r="AQ470" s="20"/>
      <c r="AR470" s="20"/>
      <c r="AS470" s="35"/>
      <c r="AT470" s="36"/>
      <c r="AU470" s="20"/>
      <c r="AV470" s="20"/>
      <c r="AW470" s="20"/>
      <c r="AX470" s="20"/>
    </row>
    <row r="471" spans="4:50" s="30" customFormat="1" hidden="1" x14ac:dyDescent="0.3">
      <c r="D471" s="31"/>
      <c r="E471" s="31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32"/>
      <c r="U471" s="33"/>
      <c r="V471" s="33"/>
      <c r="W471" s="33"/>
      <c r="X471" s="33"/>
      <c r="Y471" s="32"/>
      <c r="Z471" s="33"/>
      <c r="AA471" s="33"/>
      <c r="AB471" s="33"/>
      <c r="AC471" s="33"/>
      <c r="AD471" s="34"/>
      <c r="AE471" s="33"/>
      <c r="AF471" s="32"/>
      <c r="AG471" s="33"/>
      <c r="AH471" s="33"/>
      <c r="AI471" s="33"/>
      <c r="AJ471" s="33"/>
      <c r="AK471" s="34"/>
      <c r="AL471" s="35"/>
      <c r="AM471" s="35"/>
      <c r="AN471" s="35"/>
      <c r="AO471" s="35"/>
      <c r="AP471" s="20"/>
      <c r="AQ471" s="20"/>
      <c r="AR471" s="20"/>
      <c r="AS471" s="35"/>
      <c r="AT471" s="36"/>
      <c r="AU471" s="20"/>
      <c r="AV471" s="20"/>
      <c r="AW471" s="20"/>
      <c r="AX471" s="20"/>
    </row>
    <row r="472" spans="4:50" s="30" customFormat="1" hidden="1" x14ac:dyDescent="0.3">
      <c r="D472" s="31"/>
      <c r="E472" s="31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32"/>
      <c r="U472" s="33"/>
      <c r="V472" s="33"/>
      <c r="W472" s="33"/>
      <c r="X472" s="33"/>
      <c r="Y472" s="32"/>
      <c r="Z472" s="33"/>
      <c r="AA472" s="33"/>
      <c r="AB472" s="33"/>
      <c r="AC472" s="33"/>
      <c r="AD472" s="34"/>
      <c r="AE472" s="33"/>
      <c r="AF472" s="32"/>
      <c r="AG472" s="33"/>
      <c r="AH472" s="33"/>
      <c r="AI472" s="33"/>
      <c r="AJ472" s="33"/>
      <c r="AK472" s="34"/>
      <c r="AL472" s="35"/>
      <c r="AM472" s="35"/>
      <c r="AN472" s="35"/>
      <c r="AO472" s="35"/>
      <c r="AP472" s="20"/>
      <c r="AQ472" s="20"/>
      <c r="AR472" s="20"/>
      <c r="AS472" s="35"/>
      <c r="AT472" s="36"/>
      <c r="AU472" s="20"/>
      <c r="AV472" s="20"/>
      <c r="AW472" s="20"/>
      <c r="AX472" s="20"/>
    </row>
    <row r="473" spans="4:50" s="30" customFormat="1" hidden="1" x14ac:dyDescent="0.3">
      <c r="D473" s="31"/>
      <c r="E473" s="31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32"/>
      <c r="U473" s="33"/>
      <c r="V473" s="33"/>
      <c r="W473" s="33"/>
      <c r="X473" s="33"/>
      <c r="Y473" s="32"/>
      <c r="Z473" s="33"/>
      <c r="AA473" s="33"/>
      <c r="AB473" s="33"/>
      <c r="AC473" s="33"/>
      <c r="AD473" s="34"/>
      <c r="AE473" s="33"/>
      <c r="AF473" s="32"/>
      <c r="AG473" s="33"/>
      <c r="AH473" s="33"/>
      <c r="AI473" s="33"/>
      <c r="AJ473" s="33"/>
      <c r="AK473" s="34"/>
      <c r="AL473" s="35"/>
      <c r="AM473" s="35"/>
      <c r="AN473" s="35"/>
      <c r="AO473" s="35"/>
      <c r="AP473" s="20"/>
      <c r="AQ473" s="20"/>
      <c r="AR473" s="20"/>
      <c r="AS473" s="35"/>
      <c r="AT473" s="36"/>
      <c r="AU473" s="20"/>
      <c r="AV473" s="20"/>
      <c r="AW473" s="20"/>
      <c r="AX473" s="20"/>
    </row>
    <row r="474" spans="4:50" s="30" customFormat="1" hidden="1" x14ac:dyDescent="0.3">
      <c r="D474" s="31"/>
      <c r="E474" s="31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32"/>
      <c r="U474" s="33"/>
      <c r="V474" s="33"/>
      <c r="W474" s="33"/>
      <c r="X474" s="33"/>
      <c r="Y474" s="32"/>
      <c r="Z474" s="33"/>
      <c r="AA474" s="33"/>
      <c r="AB474" s="33"/>
      <c r="AC474" s="33"/>
      <c r="AD474" s="34"/>
      <c r="AE474" s="33"/>
      <c r="AF474" s="32"/>
      <c r="AG474" s="33"/>
      <c r="AH474" s="33"/>
      <c r="AI474" s="33"/>
      <c r="AJ474" s="33"/>
      <c r="AK474" s="34"/>
      <c r="AL474" s="35"/>
      <c r="AM474" s="35"/>
      <c r="AN474" s="35"/>
      <c r="AO474" s="35"/>
      <c r="AP474" s="20"/>
      <c r="AQ474" s="20"/>
      <c r="AR474" s="20"/>
      <c r="AS474" s="35"/>
      <c r="AT474" s="36"/>
      <c r="AU474" s="20"/>
      <c r="AV474" s="20"/>
      <c r="AW474" s="20"/>
      <c r="AX474" s="20"/>
    </row>
    <row r="475" spans="4:50" s="30" customFormat="1" hidden="1" x14ac:dyDescent="0.3">
      <c r="D475" s="31"/>
      <c r="E475" s="31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32"/>
      <c r="U475" s="33"/>
      <c r="V475" s="33"/>
      <c r="W475" s="33"/>
      <c r="X475" s="33"/>
      <c r="Y475" s="32"/>
      <c r="Z475" s="33"/>
      <c r="AA475" s="33"/>
      <c r="AB475" s="33"/>
      <c r="AC475" s="33"/>
      <c r="AD475" s="34"/>
      <c r="AE475" s="33"/>
      <c r="AF475" s="32"/>
      <c r="AG475" s="33"/>
      <c r="AH475" s="33"/>
      <c r="AI475" s="33"/>
      <c r="AJ475" s="33"/>
      <c r="AK475" s="34"/>
      <c r="AL475" s="35"/>
      <c r="AM475" s="35"/>
      <c r="AN475" s="35"/>
      <c r="AO475" s="35"/>
      <c r="AP475" s="20"/>
      <c r="AQ475" s="20"/>
      <c r="AR475" s="20"/>
      <c r="AS475" s="35"/>
      <c r="AT475" s="36"/>
      <c r="AU475" s="20"/>
      <c r="AV475" s="20"/>
      <c r="AW475" s="20"/>
      <c r="AX475" s="20"/>
    </row>
    <row r="476" spans="4:50" s="30" customFormat="1" hidden="1" x14ac:dyDescent="0.3">
      <c r="D476" s="31"/>
      <c r="E476" s="31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32"/>
      <c r="U476" s="33"/>
      <c r="V476" s="33"/>
      <c r="W476" s="33"/>
      <c r="X476" s="33"/>
      <c r="Y476" s="32"/>
      <c r="Z476" s="33"/>
      <c r="AA476" s="33"/>
      <c r="AB476" s="33"/>
      <c r="AC476" s="33"/>
      <c r="AD476" s="34"/>
      <c r="AE476" s="33"/>
      <c r="AF476" s="32"/>
      <c r="AG476" s="33"/>
      <c r="AH476" s="33"/>
      <c r="AI476" s="33"/>
      <c r="AJ476" s="33"/>
      <c r="AK476" s="34"/>
      <c r="AL476" s="35"/>
      <c r="AM476" s="35"/>
      <c r="AN476" s="35"/>
      <c r="AO476" s="35"/>
      <c r="AP476" s="20"/>
      <c r="AQ476" s="20"/>
      <c r="AR476" s="20"/>
      <c r="AS476" s="35"/>
      <c r="AT476" s="36"/>
      <c r="AU476" s="20"/>
      <c r="AV476" s="20"/>
      <c r="AW476" s="20"/>
      <c r="AX476" s="20"/>
    </row>
    <row r="477" spans="4:50" s="30" customFormat="1" hidden="1" x14ac:dyDescent="0.3">
      <c r="D477" s="31"/>
      <c r="E477" s="31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32"/>
      <c r="U477" s="33"/>
      <c r="V477" s="33"/>
      <c r="W477" s="33"/>
      <c r="X477" s="33"/>
      <c r="Y477" s="32"/>
      <c r="Z477" s="33"/>
      <c r="AA477" s="33"/>
      <c r="AB477" s="33"/>
      <c r="AC477" s="33"/>
      <c r="AD477" s="34"/>
      <c r="AE477" s="33"/>
      <c r="AF477" s="32"/>
      <c r="AG477" s="33"/>
      <c r="AH477" s="33"/>
      <c r="AI477" s="33"/>
      <c r="AJ477" s="33"/>
      <c r="AK477" s="34"/>
      <c r="AL477" s="35"/>
      <c r="AM477" s="35"/>
      <c r="AN477" s="35"/>
      <c r="AO477" s="35"/>
      <c r="AP477" s="20"/>
      <c r="AQ477" s="20"/>
      <c r="AR477" s="20"/>
      <c r="AS477" s="35"/>
      <c r="AT477" s="36"/>
      <c r="AU477" s="20"/>
      <c r="AV477" s="20"/>
      <c r="AW477" s="20"/>
      <c r="AX477" s="20"/>
    </row>
    <row r="478" spans="4:50" s="30" customFormat="1" hidden="1" x14ac:dyDescent="0.3">
      <c r="D478" s="31"/>
      <c r="E478" s="31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32"/>
      <c r="U478" s="33"/>
      <c r="V478" s="33"/>
      <c r="W478" s="33"/>
      <c r="X478" s="33"/>
      <c r="Y478" s="32"/>
      <c r="Z478" s="33"/>
      <c r="AA478" s="33"/>
      <c r="AB478" s="33"/>
      <c r="AC478" s="33"/>
      <c r="AD478" s="34"/>
      <c r="AE478" s="33"/>
      <c r="AF478" s="32"/>
      <c r="AG478" s="33"/>
      <c r="AH478" s="33"/>
      <c r="AI478" s="33"/>
      <c r="AJ478" s="33"/>
      <c r="AK478" s="34"/>
      <c r="AL478" s="35"/>
      <c r="AM478" s="35"/>
      <c r="AN478" s="35"/>
      <c r="AO478" s="35"/>
      <c r="AP478" s="20"/>
      <c r="AQ478" s="20"/>
      <c r="AR478" s="20"/>
      <c r="AS478" s="35"/>
      <c r="AT478" s="36"/>
      <c r="AU478" s="20"/>
      <c r="AV478" s="20"/>
      <c r="AW478" s="20"/>
      <c r="AX478" s="20"/>
    </row>
    <row r="479" spans="4:50" s="30" customFormat="1" hidden="1" x14ac:dyDescent="0.3">
      <c r="D479" s="31"/>
      <c r="E479" s="31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32"/>
      <c r="U479" s="33"/>
      <c r="V479" s="33"/>
      <c r="W479" s="33"/>
      <c r="X479" s="33"/>
      <c r="Y479" s="32"/>
      <c r="Z479" s="33"/>
      <c r="AA479" s="33"/>
      <c r="AB479" s="33"/>
      <c r="AC479" s="33"/>
      <c r="AD479" s="34"/>
      <c r="AE479" s="33"/>
      <c r="AF479" s="32"/>
      <c r="AG479" s="33"/>
      <c r="AH479" s="33"/>
      <c r="AI479" s="33"/>
      <c r="AJ479" s="33"/>
      <c r="AK479" s="34"/>
      <c r="AL479" s="35"/>
      <c r="AM479" s="35"/>
      <c r="AN479" s="35"/>
      <c r="AO479" s="35"/>
      <c r="AP479" s="20"/>
      <c r="AQ479" s="20"/>
      <c r="AR479" s="20"/>
      <c r="AS479" s="35"/>
      <c r="AT479" s="36"/>
      <c r="AU479" s="20"/>
      <c r="AV479" s="20"/>
      <c r="AW479" s="20"/>
      <c r="AX479" s="20"/>
    </row>
    <row r="480" spans="4:50" s="30" customFormat="1" hidden="1" x14ac:dyDescent="0.3">
      <c r="D480" s="31"/>
      <c r="E480" s="31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32"/>
      <c r="U480" s="33"/>
      <c r="V480" s="33"/>
      <c r="W480" s="33"/>
      <c r="X480" s="33"/>
      <c r="Y480" s="32"/>
      <c r="Z480" s="33"/>
      <c r="AA480" s="33"/>
      <c r="AB480" s="33"/>
      <c r="AC480" s="33"/>
      <c r="AD480" s="34"/>
      <c r="AE480" s="33"/>
      <c r="AF480" s="32"/>
      <c r="AG480" s="33"/>
      <c r="AH480" s="33"/>
      <c r="AI480" s="33"/>
      <c r="AJ480" s="33"/>
      <c r="AK480" s="34"/>
      <c r="AL480" s="35"/>
      <c r="AM480" s="35"/>
      <c r="AN480" s="35"/>
      <c r="AO480" s="35"/>
      <c r="AP480" s="20"/>
      <c r="AQ480" s="20"/>
      <c r="AR480" s="20"/>
      <c r="AS480" s="35"/>
      <c r="AT480" s="36"/>
      <c r="AU480" s="20"/>
      <c r="AV480" s="20"/>
      <c r="AW480" s="20"/>
      <c r="AX480" s="20"/>
    </row>
    <row r="481" spans="4:50" s="30" customFormat="1" hidden="1" x14ac:dyDescent="0.3">
      <c r="D481" s="31"/>
      <c r="E481" s="31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32"/>
      <c r="U481" s="33"/>
      <c r="V481" s="33"/>
      <c r="W481" s="33"/>
      <c r="X481" s="33"/>
      <c r="Y481" s="32"/>
      <c r="Z481" s="33"/>
      <c r="AA481" s="33"/>
      <c r="AB481" s="33"/>
      <c r="AC481" s="33"/>
      <c r="AD481" s="34"/>
      <c r="AE481" s="33"/>
      <c r="AF481" s="32"/>
      <c r="AG481" s="33"/>
      <c r="AH481" s="33"/>
      <c r="AI481" s="33"/>
      <c r="AJ481" s="33"/>
      <c r="AK481" s="34"/>
      <c r="AL481" s="35"/>
      <c r="AM481" s="35"/>
      <c r="AN481" s="35"/>
      <c r="AO481" s="35"/>
      <c r="AP481" s="20"/>
      <c r="AQ481" s="20"/>
      <c r="AR481" s="20"/>
      <c r="AS481" s="35"/>
      <c r="AT481" s="36"/>
      <c r="AU481" s="20"/>
      <c r="AV481" s="20"/>
      <c r="AW481" s="20"/>
      <c r="AX481" s="20"/>
    </row>
    <row r="482" spans="4:50" s="30" customFormat="1" hidden="1" x14ac:dyDescent="0.3">
      <c r="D482" s="31"/>
      <c r="E482" s="31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32"/>
      <c r="U482" s="33"/>
      <c r="V482" s="33"/>
      <c r="W482" s="33"/>
      <c r="X482" s="33"/>
      <c r="Y482" s="32"/>
      <c r="Z482" s="33"/>
      <c r="AA482" s="33"/>
      <c r="AB482" s="33"/>
      <c r="AC482" s="33"/>
      <c r="AD482" s="34"/>
      <c r="AE482" s="33"/>
      <c r="AF482" s="32"/>
      <c r="AG482" s="33"/>
      <c r="AH482" s="33"/>
      <c r="AI482" s="33"/>
      <c r="AJ482" s="33"/>
      <c r="AK482" s="34"/>
      <c r="AL482" s="35"/>
      <c r="AM482" s="35"/>
      <c r="AN482" s="35"/>
      <c r="AO482" s="35"/>
      <c r="AP482" s="20"/>
      <c r="AQ482" s="20"/>
      <c r="AR482" s="20"/>
      <c r="AS482" s="35"/>
      <c r="AT482" s="36"/>
      <c r="AU482" s="20"/>
      <c r="AV482" s="20"/>
      <c r="AW482" s="20"/>
      <c r="AX482" s="20"/>
    </row>
    <row r="483" spans="4:50" s="30" customFormat="1" hidden="1" x14ac:dyDescent="0.3">
      <c r="D483" s="31"/>
      <c r="E483" s="31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32"/>
      <c r="U483" s="33"/>
      <c r="V483" s="33"/>
      <c r="W483" s="33"/>
      <c r="X483" s="33"/>
      <c r="Y483" s="32"/>
      <c r="Z483" s="33"/>
      <c r="AA483" s="33"/>
      <c r="AB483" s="33"/>
      <c r="AC483" s="33"/>
      <c r="AD483" s="34"/>
      <c r="AE483" s="33"/>
      <c r="AF483" s="32"/>
      <c r="AG483" s="33"/>
      <c r="AH483" s="33"/>
      <c r="AI483" s="33"/>
      <c r="AJ483" s="33"/>
      <c r="AK483" s="34"/>
      <c r="AL483" s="35"/>
      <c r="AM483" s="35"/>
      <c r="AN483" s="35"/>
      <c r="AO483" s="35"/>
      <c r="AP483" s="20"/>
      <c r="AQ483" s="20"/>
      <c r="AR483" s="20"/>
      <c r="AS483" s="35"/>
      <c r="AT483" s="36"/>
      <c r="AU483" s="20"/>
      <c r="AV483" s="20"/>
      <c r="AW483" s="20"/>
      <c r="AX483" s="20"/>
    </row>
    <row r="484" spans="4:50" s="30" customFormat="1" hidden="1" x14ac:dyDescent="0.3">
      <c r="D484" s="31"/>
      <c r="E484" s="31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32"/>
      <c r="U484" s="33"/>
      <c r="V484" s="33"/>
      <c r="W484" s="33"/>
      <c r="X484" s="33"/>
      <c r="Y484" s="32"/>
      <c r="Z484" s="33"/>
      <c r="AA484" s="33"/>
      <c r="AB484" s="33"/>
      <c r="AC484" s="33"/>
      <c r="AD484" s="34"/>
      <c r="AE484" s="33"/>
      <c r="AF484" s="32"/>
      <c r="AG484" s="33"/>
      <c r="AH484" s="33"/>
      <c r="AI484" s="33"/>
      <c r="AJ484" s="33"/>
      <c r="AK484" s="34"/>
      <c r="AL484" s="35"/>
      <c r="AM484" s="35"/>
      <c r="AN484" s="35"/>
      <c r="AO484" s="35"/>
      <c r="AP484" s="20"/>
      <c r="AQ484" s="20"/>
      <c r="AR484" s="20"/>
      <c r="AS484" s="35"/>
      <c r="AT484" s="36"/>
      <c r="AU484" s="20"/>
      <c r="AV484" s="20"/>
      <c r="AW484" s="20"/>
      <c r="AX484" s="20"/>
    </row>
    <row r="485" spans="4:50" s="30" customFormat="1" hidden="1" x14ac:dyDescent="0.3">
      <c r="D485" s="31"/>
      <c r="E485" s="31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32"/>
      <c r="U485" s="33"/>
      <c r="V485" s="33"/>
      <c r="W485" s="33"/>
      <c r="X485" s="33"/>
      <c r="Y485" s="32"/>
      <c r="Z485" s="33"/>
      <c r="AA485" s="33"/>
      <c r="AB485" s="33"/>
      <c r="AC485" s="33"/>
      <c r="AD485" s="34"/>
      <c r="AE485" s="33"/>
      <c r="AF485" s="32"/>
      <c r="AG485" s="33"/>
      <c r="AH485" s="33"/>
      <c r="AI485" s="33"/>
      <c r="AJ485" s="33"/>
      <c r="AK485" s="34"/>
      <c r="AL485" s="35"/>
      <c r="AM485" s="35"/>
      <c r="AN485" s="35"/>
      <c r="AO485" s="35"/>
      <c r="AP485" s="20"/>
      <c r="AQ485" s="20"/>
      <c r="AR485" s="20"/>
      <c r="AS485" s="35"/>
      <c r="AT485" s="36"/>
      <c r="AU485" s="20"/>
      <c r="AV485" s="20"/>
      <c r="AW485" s="20"/>
      <c r="AX485" s="20"/>
    </row>
    <row r="486" spans="4:50" s="30" customFormat="1" hidden="1" x14ac:dyDescent="0.3">
      <c r="D486" s="31"/>
      <c r="E486" s="31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32"/>
      <c r="U486" s="33"/>
      <c r="V486" s="33"/>
      <c r="W486" s="33"/>
      <c r="X486" s="33"/>
      <c r="Y486" s="32"/>
      <c r="Z486" s="33"/>
      <c r="AA486" s="33"/>
      <c r="AB486" s="33"/>
      <c r="AC486" s="33"/>
      <c r="AD486" s="34"/>
      <c r="AE486" s="33"/>
      <c r="AF486" s="32"/>
      <c r="AG486" s="33"/>
      <c r="AH486" s="33"/>
      <c r="AI486" s="33"/>
      <c r="AJ486" s="33"/>
      <c r="AK486" s="34"/>
      <c r="AL486" s="35"/>
      <c r="AM486" s="35"/>
      <c r="AN486" s="35"/>
      <c r="AO486" s="35"/>
      <c r="AP486" s="20"/>
      <c r="AQ486" s="20"/>
      <c r="AR486" s="20"/>
      <c r="AS486" s="35"/>
      <c r="AT486" s="36"/>
      <c r="AU486" s="20"/>
      <c r="AV486" s="20"/>
      <c r="AW486" s="20"/>
      <c r="AX486" s="20"/>
    </row>
    <row r="487" spans="4:50" s="30" customFormat="1" hidden="1" x14ac:dyDescent="0.3">
      <c r="D487" s="31"/>
      <c r="E487" s="31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32"/>
      <c r="U487" s="33"/>
      <c r="V487" s="33"/>
      <c r="W487" s="33"/>
      <c r="X487" s="33"/>
      <c r="Y487" s="32"/>
      <c r="Z487" s="33"/>
      <c r="AA487" s="33"/>
      <c r="AB487" s="33"/>
      <c r="AC487" s="33"/>
      <c r="AD487" s="34"/>
      <c r="AE487" s="33"/>
      <c r="AF487" s="32"/>
      <c r="AG487" s="33"/>
      <c r="AH487" s="33"/>
      <c r="AI487" s="33"/>
      <c r="AJ487" s="33"/>
      <c r="AK487" s="34"/>
      <c r="AL487" s="35"/>
      <c r="AM487" s="35"/>
      <c r="AN487" s="35"/>
      <c r="AO487" s="35"/>
      <c r="AP487" s="20"/>
      <c r="AQ487" s="20"/>
      <c r="AR487" s="20"/>
      <c r="AS487" s="35"/>
      <c r="AT487" s="36"/>
      <c r="AU487" s="20"/>
      <c r="AV487" s="20"/>
      <c r="AW487" s="20"/>
      <c r="AX487" s="20"/>
    </row>
    <row r="488" spans="4:50" s="30" customFormat="1" hidden="1" x14ac:dyDescent="0.3">
      <c r="D488" s="31"/>
      <c r="E488" s="31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32"/>
      <c r="U488" s="33"/>
      <c r="V488" s="33"/>
      <c r="W488" s="33"/>
      <c r="X488" s="33"/>
      <c r="Y488" s="32"/>
      <c r="Z488" s="33"/>
      <c r="AA488" s="33"/>
      <c r="AB488" s="33"/>
      <c r="AC488" s="33"/>
      <c r="AD488" s="34"/>
      <c r="AE488" s="33"/>
      <c r="AF488" s="32"/>
      <c r="AG488" s="33"/>
      <c r="AH488" s="33"/>
      <c r="AI488" s="33"/>
      <c r="AJ488" s="33"/>
      <c r="AK488" s="34"/>
      <c r="AL488" s="35"/>
      <c r="AM488" s="35"/>
      <c r="AN488" s="35"/>
      <c r="AO488" s="35"/>
      <c r="AP488" s="20"/>
      <c r="AQ488" s="20"/>
      <c r="AR488" s="20"/>
      <c r="AS488" s="35"/>
      <c r="AT488" s="36"/>
      <c r="AU488" s="20"/>
      <c r="AV488" s="20"/>
      <c r="AW488" s="20"/>
      <c r="AX488" s="20"/>
    </row>
    <row r="489" spans="4:50" s="30" customFormat="1" hidden="1" x14ac:dyDescent="0.3">
      <c r="D489" s="31"/>
      <c r="E489" s="31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32"/>
      <c r="U489" s="33"/>
      <c r="V489" s="33"/>
      <c r="W489" s="33"/>
      <c r="X489" s="33"/>
      <c r="Y489" s="32"/>
      <c r="Z489" s="33"/>
      <c r="AA489" s="33"/>
      <c r="AB489" s="33"/>
      <c r="AC489" s="33"/>
      <c r="AD489" s="34"/>
      <c r="AE489" s="33"/>
      <c r="AF489" s="32"/>
      <c r="AG489" s="33"/>
      <c r="AH489" s="33"/>
      <c r="AI489" s="33"/>
      <c r="AJ489" s="33"/>
      <c r="AK489" s="34"/>
      <c r="AL489" s="35"/>
      <c r="AM489" s="35"/>
      <c r="AN489" s="35"/>
      <c r="AO489" s="35"/>
      <c r="AP489" s="20"/>
      <c r="AQ489" s="20"/>
      <c r="AR489" s="20"/>
      <c r="AS489" s="35"/>
      <c r="AT489" s="36"/>
      <c r="AU489" s="20"/>
      <c r="AV489" s="20"/>
      <c r="AW489" s="20"/>
      <c r="AX489" s="20"/>
    </row>
    <row r="490" spans="4:50" s="30" customFormat="1" hidden="1" x14ac:dyDescent="0.3">
      <c r="D490" s="31"/>
      <c r="E490" s="31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32"/>
      <c r="U490" s="33"/>
      <c r="V490" s="33"/>
      <c r="W490" s="33"/>
      <c r="X490" s="33"/>
      <c r="Y490" s="32"/>
      <c r="Z490" s="33"/>
      <c r="AA490" s="33"/>
      <c r="AB490" s="33"/>
      <c r="AC490" s="33"/>
      <c r="AD490" s="34"/>
      <c r="AE490" s="33"/>
      <c r="AF490" s="32"/>
      <c r="AG490" s="33"/>
      <c r="AH490" s="33"/>
      <c r="AI490" s="33"/>
      <c r="AJ490" s="33"/>
      <c r="AK490" s="34"/>
      <c r="AL490" s="35"/>
      <c r="AM490" s="35"/>
      <c r="AN490" s="35"/>
      <c r="AO490" s="35"/>
      <c r="AP490" s="20"/>
      <c r="AQ490" s="20"/>
      <c r="AR490" s="20"/>
      <c r="AS490" s="35"/>
      <c r="AT490" s="36"/>
      <c r="AU490" s="20"/>
      <c r="AV490" s="20"/>
      <c r="AW490" s="20"/>
      <c r="AX490" s="20"/>
    </row>
    <row r="491" spans="4:50" s="30" customFormat="1" hidden="1" x14ac:dyDescent="0.3">
      <c r="D491" s="31"/>
      <c r="E491" s="31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32"/>
      <c r="U491" s="33"/>
      <c r="V491" s="33"/>
      <c r="W491" s="33"/>
      <c r="X491" s="33"/>
      <c r="Y491" s="32"/>
      <c r="Z491" s="33"/>
      <c r="AA491" s="33"/>
      <c r="AB491" s="33"/>
      <c r="AC491" s="33"/>
      <c r="AD491" s="34"/>
      <c r="AE491" s="33"/>
      <c r="AF491" s="32"/>
      <c r="AG491" s="33"/>
      <c r="AH491" s="33"/>
      <c r="AI491" s="33"/>
      <c r="AJ491" s="33"/>
      <c r="AK491" s="34"/>
      <c r="AL491" s="35"/>
      <c r="AM491" s="35"/>
      <c r="AN491" s="35"/>
      <c r="AO491" s="35"/>
      <c r="AP491" s="20"/>
      <c r="AQ491" s="20"/>
      <c r="AR491" s="20"/>
      <c r="AS491" s="35"/>
      <c r="AT491" s="36"/>
      <c r="AU491" s="20"/>
      <c r="AV491" s="20"/>
      <c r="AW491" s="20"/>
      <c r="AX491" s="20"/>
    </row>
    <row r="492" spans="4:50" s="30" customFormat="1" hidden="1" x14ac:dyDescent="0.3">
      <c r="D492" s="31"/>
      <c r="E492" s="31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32"/>
      <c r="U492" s="33"/>
      <c r="V492" s="33"/>
      <c r="W492" s="33"/>
      <c r="X492" s="33"/>
      <c r="Y492" s="32"/>
      <c r="Z492" s="33"/>
      <c r="AA492" s="33"/>
      <c r="AB492" s="33"/>
      <c r="AC492" s="33"/>
      <c r="AD492" s="34"/>
      <c r="AE492" s="33"/>
      <c r="AF492" s="32"/>
      <c r="AG492" s="33"/>
      <c r="AH492" s="33"/>
      <c r="AI492" s="33"/>
      <c r="AJ492" s="33"/>
      <c r="AK492" s="34"/>
      <c r="AL492" s="35"/>
      <c r="AM492" s="35"/>
      <c r="AN492" s="35"/>
      <c r="AO492" s="35"/>
      <c r="AP492" s="20"/>
      <c r="AQ492" s="20"/>
      <c r="AR492" s="20"/>
      <c r="AS492" s="35"/>
      <c r="AT492" s="36"/>
      <c r="AU492" s="20"/>
      <c r="AV492" s="20"/>
      <c r="AW492" s="20"/>
      <c r="AX492" s="20"/>
    </row>
    <row r="493" spans="4:50" s="30" customFormat="1" hidden="1" x14ac:dyDescent="0.3">
      <c r="D493" s="31"/>
      <c r="E493" s="31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32"/>
      <c r="U493" s="33"/>
      <c r="V493" s="33"/>
      <c r="W493" s="33"/>
      <c r="X493" s="33"/>
      <c r="Y493" s="32"/>
      <c r="Z493" s="33"/>
      <c r="AA493" s="33"/>
      <c r="AB493" s="33"/>
      <c r="AC493" s="33"/>
      <c r="AD493" s="34"/>
      <c r="AE493" s="33"/>
      <c r="AF493" s="32"/>
      <c r="AG493" s="33"/>
      <c r="AH493" s="33"/>
      <c r="AI493" s="33"/>
      <c r="AJ493" s="33"/>
      <c r="AK493" s="34"/>
      <c r="AL493" s="35"/>
      <c r="AM493" s="35"/>
      <c r="AN493" s="35"/>
      <c r="AO493" s="35"/>
      <c r="AP493" s="20"/>
      <c r="AQ493" s="20"/>
      <c r="AR493" s="20"/>
      <c r="AS493" s="35"/>
      <c r="AT493" s="36"/>
      <c r="AU493" s="20"/>
      <c r="AV493" s="20"/>
      <c r="AW493" s="20"/>
      <c r="AX493" s="20"/>
    </row>
    <row r="494" spans="4:50" s="30" customFormat="1" hidden="1" x14ac:dyDescent="0.3">
      <c r="D494" s="31"/>
      <c r="E494" s="31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32"/>
      <c r="U494" s="33"/>
      <c r="V494" s="33"/>
      <c r="W494" s="33"/>
      <c r="X494" s="33"/>
      <c r="Y494" s="32"/>
      <c r="Z494" s="33"/>
      <c r="AA494" s="33"/>
      <c r="AB494" s="33"/>
      <c r="AC494" s="33"/>
      <c r="AD494" s="34"/>
      <c r="AE494" s="33"/>
      <c r="AF494" s="32"/>
      <c r="AG494" s="33"/>
      <c r="AH494" s="33"/>
      <c r="AI494" s="33"/>
      <c r="AJ494" s="33"/>
      <c r="AK494" s="34"/>
      <c r="AL494" s="35"/>
      <c r="AM494" s="35"/>
      <c r="AN494" s="35"/>
      <c r="AO494" s="35"/>
      <c r="AP494" s="20"/>
      <c r="AQ494" s="20"/>
      <c r="AR494" s="20"/>
      <c r="AS494" s="35"/>
      <c r="AT494" s="36"/>
      <c r="AU494" s="20"/>
      <c r="AV494" s="20"/>
      <c r="AW494" s="20"/>
      <c r="AX494" s="20"/>
    </row>
    <row r="495" spans="4:50" s="30" customFormat="1" hidden="1" x14ac:dyDescent="0.3">
      <c r="D495" s="31"/>
      <c r="E495" s="31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32"/>
      <c r="U495" s="33"/>
      <c r="V495" s="33"/>
      <c r="W495" s="33"/>
      <c r="X495" s="33"/>
      <c r="Y495" s="32"/>
      <c r="Z495" s="33"/>
      <c r="AA495" s="33"/>
      <c r="AB495" s="33"/>
      <c r="AC495" s="33"/>
      <c r="AD495" s="34"/>
      <c r="AE495" s="33"/>
      <c r="AF495" s="32"/>
      <c r="AG495" s="33"/>
      <c r="AH495" s="33"/>
      <c r="AI495" s="33"/>
      <c r="AJ495" s="33"/>
      <c r="AK495" s="34"/>
      <c r="AL495" s="35"/>
      <c r="AM495" s="35"/>
      <c r="AN495" s="35"/>
      <c r="AO495" s="35"/>
      <c r="AP495" s="20"/>
      <c r="AQ495" s="20"/>
      <c r="AR495" s="20"/>
      <c r="AS495" s="35"/>
      <c r="AT495" s="36"/>
      <c r="AU495" s="20"/>
      <c r="AV495" s="20"/>
      <c r="AW495" s="20"/>
      <c r="AX495" s="20"/>
    </row>
    <row r="496" spans="4:50" s="30" customFormat="1" hidden="1" x14ac:dyDescent="0.3">
      <c r="D496" s="31"/>
      <c r="E496" s="31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32"/>
      <c r="U496" s="33"/>
      <c r="V496" s="33"/>
      <c r="W496" s="33"/>
      <c r="X496" s="33"/>
      <c r="Y496" s="32"/>
      <c r="Z496" s="33"/>
      <c r="AA496" s="33"/>
      <c r="AB496" s="33"/>
      <c r="AC496" s="33"/>
      <c r="AD496" s="34"/>
      <c r="AE496" s="33"/>
      <c r="AF496" s="32"/>
      <c r="AG496" s="33"/>
      <c r="AH496" s="33"/>
      <c r="AI496" s="33"/>
      <c r="AJ496" s="33"/>
      <c r="AK496" s="34"/>
      <c r="AL496" s="35"/>
      <c r="AM496" s="35"/>
      <c r="AN496" s="35"/>
      <c r="AO496" s="35"/>
      <c r="AP496" s="20"/>
      <c r="AQ496" s="20"/>
      <c r="AR496" s="20"/>
      <c r="AS496" s="35"/>
      <c r="AT496" s="36"/>
      <c r="AU496" s="20"/>
      <c r="AV496" s="20"/>
      <c r="AW496" s="20"/>
      <c r="AX496" s="20"/>
    </row>
    <row r="497" spans="4:50" s="30" customFormat="1" hidden="1" x14ac:dyDescent="0.3">
      <c r="D497" s="31"/>
      <c r="E497" s="31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32"/>
      <c r="U497" s="33"/>
      <c r="V497" s="33"/>
      <c r="W497" s="33"/>
      <c r="X497" s="33"/>
      <c r="Y497" s="32"/>
      <c r="Z497" s="33"/>
      <c r="AA497" s="33"/>
      <c r="AB497" s="33"/>
      <c r="AC497" s="33"/>
      <c r="AD497" s="34"/>
      <c r="AE497" s="33"/>
      <c r="AF497" s="32"/>
      <c r="AG497" s="33"/>
      <c r="AH497" s="33"/>
      <c r="AI497" s="33"/>
      <c r="AJ497" s="33"/>
      <c r="AK497" s="34"/>
      <c r="AL497" s="35"/>
      <c r="AM497" s="35"/>
      <c r="AN497" s="35"/>
      <c r="AO497" s="35"/>
      <c r="AP497" s="20"/>
      <c r="AQ497" s="20"/>
      <c r="AR497" s="20"/>
      <c r="AS497" s="35"/>
      <c r="AT497" s="36"/>
      <c r="AU497" s="20"/>
      <c r="AV497" s="20"/>
      <c r="AW497" s="20"/>
      <c r="AX497" s="20"/>
    </row>
    <row r="498" spans="4:50" s="30" customFormat="1" hidden="1" x14ac:dyDescent="0.3">
      <c r="D498" s="31"/>
      <c r="E498" s="31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32"/>
      <c r="U498" s="33"/>
      <c r="V498" s="33"/>
      <c r="W498" s="33"/>
      <c r="X498" s="33"/>
      <c r="Y498" s="32"/>
      <c r="Z498" s="33"/>
      <c r="AA498" s="33"/>
      <c r="AB498" s="33"/>
      <c r="AC498" s="33"/>
      <c r="AD498" s="34"/>
      <c r="AE498" s="33"/>
      <c r="AF498" s="32"/>
      <c r="AG498" s="33"/>
      <c r="AH498" s="33"/>
      <c r="AI498" s="33"/>
      <c r="AJ498" s="33"/>
      <c r="AK498" s="34"/>
      <c r="AL498" s="35"/>
      <c r="AM498" s="35"/>
      <c r="AN498" s="35"/>
      <c r="AO498" s="35"/>
      <c r="AP498" s="20"/>
      <c r="AQ498" s="20"/>
      <c r="AR498" s="20"/>
      <c r="AS498" s="35"/>
      <c r="AT498" s="36"/>
      <c r="AU498" s="20"/>
      <c r="AV498" s="20"/>
      <c r="AW498" s="20"/>
      <c r="AX498" s="20"/>
    </row>
    <row r="499" spans="4:50" s="30" customFormat="1" hidden="1" x14ac:dyDescent="0.3">
      <c r="D499" s="31"/>
      <c r="E499" s="31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32"/>
      <c r="U499" s="33"/>
      <c r="V499" s="33"/>
      <c r="W499" s="33"/>
      <c r="X499" s="33"/>
      <c r="Y499" s="32"/>
      <c r="Z499" s="33"/>
      <c r="AA499" s="33"/>
      <c r="AB499" s="33"/>
      <c r="AC499" s="33"/>
      <c r="AD499" s="34"/>
      <c r="AE499" s="33"/>
      <c r="AF499" s="32"/>
      <c r="AG499" s="33"/>
      <c r="AH499" s="33"/>
      <c r="AI499" s="33"/>
      <c r="AJ499" s="33"/>
      <c r="AK499" s="34"/>
      <c r="AL499" s="35"/>
      <c r="AM499" s="35"/>
      <c r="AN499" s="35"/>
      <c r="AO499" s="35"/>
      <c r="AP499" s="20"/>
      <c r="AQ499" s="20"/>
      <c r="AR499" s="20"/>
      <c r="AS499" s="35"/>
      <c r="AT499" s="36"/>
      <c r="AU499" s="20"/>
      <c r="AV499" s="20"/>
      <c r="AW499" s="20"/>
      <c r="AX499" s="20"/>
    </row>
    <row r="500" spans="4:50" s="30" customFormat="1" hidden="1" x14ac:dyDescent="0.3">
      <c r="D500" s="31"/>
      <c r="E500" s="31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32"/>
      <c r="U500" s="33"/>
      <c r="V500" s="33"/>
      <c r="W500" s="33"/>
      <c r="X500" s="33"/>
      <c r="Y500" s="32"/>
      <c r="Z500" s="33"/>
      <c r="AA500" s="33"/>
      <c r="AB500" s="33"/>
      <c r="AC500" s="33"/>
      <c r="AD500" s="34"/>
      <c r="AE500" s="33"/>
      <c r="AF500" s="32"/>
      <c r="AG500" s="33"/>
      <c r="AH500" s="33"/>
      <c r="AI500" s="33"/>
      <c r="AJ500" s="33"/>
      <c r="AK500" s="34"/>
      <c r="AL500" s="35"/>
      <c r="AM500" s="35"/>
      <c r="AN500" s="35"/>
      <c r="AO500" s="35"/>
      <c r="AP500" s="20"/>
      <c r="AQ500" s="20"/>
      <c r="AR500" s="20"/>
      <c r="AS500" s="35"/>
      <c r="AT500" s="36"/>
      <c r="AU500" s="20"/>
      <c r="AV500" s="20"/>
      <c r="AW500" s="20"/>
      <c r="AX500" s="20"/>
    </row>
    <row r="501" spans="4:50" s="30" customFormat="1" hidden="1" x14ac:dyDescent="0.3">
      <c r="D501" s="31"/>
      <c r="E501" s="31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32"/>
      <c r="U501" s="33"/>
      <c r="V501" s="33"/>
      <c r="W501" s="33"/>
      <c r="X501" s="33"/>
      <c r="Y501" s="32"/>
      <c r="Z501" s="33"/>
      <c r="AA501" s="33"/>
      <c r="AB501" s="33"/>
      <c r="AC501" s="33"/>
      <c r="AD501" s="34"/>
      <c r="AE501" s="33"/>
      <c r="AF501" s="32"/>
      <c r="AG501" s="33"/>
      <c r="AH501" s="33"/>
      <c r="AI501" s="33"/>
      <c r="AJ501" s="33"/>
      <c r="AK501" s="34"/>
      <c r="AL501" s="35"/>
      <c r="AM501" s="35"/>
      <c r="AN501" s="35"/>
      <c r="AO501" s="35"/>
      <c r="AP501" s="20"/>
      <c r="AQ501" s="20"/>
      <c r="AR501" s="20"/>
      <c r="AS501" s="35"/>
      <c r="AT501" s="36"/>
      <c r="AU501" s="20"/>
      <c r="AV501" s="20"/>
      <c r="AW501" s="20"/>
      <c r="AX501" s="20"/>
    </row>
    <row r="502" spans="4:50" s="30" customFormat="1" hidden="1" x14ac:dyDescent="0.3">
      <c r="D502" s="31"/>
      <c r="E502" s="31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32"/>
      <c r="U502" s="33"/>
      <c r="V502" s="33"/>
      <c r="W502" s="33"/>
      <c r="X502" s="33"/>
      <c r="Y502" s="32"/>
      <c r="Z502" s="33"/>
      <c r="AA502" s="33"/>
      <c r="AB502" s="33"/>
      <c r="AC502" s="33"/>
      <c r="AD502" s="34"/>
      <c r="AE502" s="33"/>
      <c r="AF502" s="32"/>
      <c r="AG502" s="33"/>
      <c r="AH502" s="33"/>
      <c r="AI502" s="33"/>
      <c r="AJ502" s="33"/>
      <c r="AK502" s="34"/>
      <c r="AL502" s="35"/>
      <c r="AM502" s="35"/>
      <c r="AN502" s="35"/>
      <c r="AO502" s="35"/>
      <c r="AP502" s="20"/>
      <c r="AQ502" s="20"/>
      <c r="AR502" s="20"/>
      <c r="AS502" s="35"/>
      <c r="AT502" s="36"/>
      <c r="AU502" s="20"/>
      <c r="AV502" s="20"/>
      <c r="AW502" s="20"/>
      <c r="AX502" s="20"/>
    </row>
    <row r="503" spans="4:50" s="30" customFormat="1" hidden="1" x14ac:dyDescent="0.3">
      <c r="D503" s="31"/>
      <c r="E503" s="31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32"/>
      <c r="U503" s="33"/>
      <c r="V503" s="33"/>
      <c r="W503" s="33"/>
      <c r="X503" s="33"/>
      <c r="Y503" s="32"/>
      <c r="Z503" s="33"/>
      <c r="AA503" s="33"/>
      <c r="AB503" s="33"/>
      <c r="AC503" s="33"/>
      <c r="AD503" s="34"/>
      <c r="AE503" s="33"/>
      <c r="AF503" s="32"/>
      <c r="AG503" s="33"/>
      <c r="AH503" s="33"/>
      <c r="AI503" s="33"/>
      <c r="AJ503" s="33"/>
      <c r="AK503" s="34"/>
      <c r="AL503" s="35"/>
      <c r="AM503" s="35"/>
      <c r="AN503" s="35"/>
      <c r="AO503" s="35"/>
      <c r="AP503" s="20"/>
      <c r="AQ503" s="20"/>
      <c r="AR503" s="20"/>
      <c r="AS503" s="35"/>
      <c r="AT503" s="36"/>
      <c r="AU503" s="20"/>
      <c r="AV503" s="20"/>
      <c r="AW503" s="20"/>
      <c r="AX503" s="20"/>
    </row>
    <row r="504" spans="4:50" s="30" customFormat="1" hidden="1" x14ac:dyDescent="0.3">
      <c r="D504" s="31"/>
      <c r="E504" s="31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32"/>
      <c r="U504" s="33"/>
      <c r="V504" s="33"/>
      <c r="W504" s="33"/>
      <c r="X504" s="33"/>
      <c r="Y504" s="32"/>
      <c r="Z504" s="33"/>
      <c r="AA504" s="33"/>
      <c r="AB504" s="33"/>
      <c r="AC504" s="33"/>
      <c r="AD504" s="34"/>
      <c r="AE504" s="33"/>
      <c r="AF504" s="32"/>
      <c r="AG504" s="33"/>
      <c r="AH504" s="33"/>
      <c r="AI504" s="33"/>
      <c r="AJ504" s="33"/>
      <c r="AK504" s="34"/>
      <c r="AL504" s="35"/>
      <c r="AM504" s="35"/>
      <c r="AN504" s="35"/>
      <c r="AO504" s="35"/>
      <c r="AP504" s="20"/>
      <c r="AQ504" s="20"/>
      <c r="AR504" s="20"/>
      <c r="AS504" s="35"/>
      <c r="AT504" s="36"/>
      <c r="AU504" s="20"/>
      <c r="AV504" s="20"/>
      <c r="AW504" s="20"/>
      <c r="AX504" s="20"/>
    </row>
    <row r="505" spans="4:50" s="30" customFormat="1" hidden="1" x14ac:dyDescent="0.3">
      <c r="D505" s="31"/>
      <c r="E505" s="31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32"/>
      <c r="U505" s="33"/>
      <c r="V505" s="33"/>
      <c r="W505" s="33"/>
      <c r="X505" s="33"/>
      <c r="Y505" s="32"/>
      <c r="Z505" s="33"/>
      <c r="AA505" s="33"/>
      <c r="AB505" s="33"/>
      <c r="AC505" s="33"/>
      <c r="AD505" s="34"/>
      <c r="AE505" s="33"/>
      <c r="AF505" s="32"/>
      <c r="AG505" s="33"/>
      <c r="AH505" s="33"/>
      <c r="AI505" s="33"/>
      <c r="AJ505" s="33"/>
      <c r="AK505" s="34"/>
      <c r="AL505" s="35"/>
      <c r="AM505" s="35"/>
      <c r="AN505" s="35"/>
      <c r="AO505" s="35"/>
      <c r="AP505" s="20"/>
      <c r="AQ505" s="20"/>
      <c r="AR505" s="20"/>
      <c r="AS505" s="35"/>
      <c r="AT505" s="36"/>
      <c r="AU505" s="20"/>
      <c r="AV505" s="20"/>
      <c r="AW505" s="20"/>
      <c r="AX505" s="20"/>
    </row>
    <row r="506" spans="4:50" s="30" customFormat="1" hidden="1" x14ac:dyDescent="0.3">
      <c r="D506" s="31"/>
      <c r="E506" s="31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32"/>
      <c r="U506" s="33"/>
      <c r="V506" s="33"/>
      <c r="W506" s="33"/>
      <c r="X506" s="33"/>
      <c r="Y506" s="32"/>
      <c r="Z506" s="33"/>
      <c r="AA506" s="33"/>
      <c r="AB506" s="33"/>
      <c r="AC506" s="33"/>
      <c r="AD506" s="34"/>
      <c r="AE506" s="33"/>
      <c r="AF506" s="32"/>
      <c r="AG506" s="33"/>
      <c r="AH506" s="33"/>
      <c r="AI506" s="33"/>
      <c r="AJ506" s="33"/>
      <c r="AK506" s="34"/>
      <c r="AL506" s="35"/>
      <c r="AM506" s="35"/>
      <c r="AN506" s="35"/>
      <c r="AO506" s="35"/>
      <c r="AP506" s="20"/>
      <c r="AQ506" s="20"/>
      <c r="AR506" s="20"/>
      <c r="AS506" s="35"/>
      <c r="AT506" s="36"/>
      <c r="AU506" s="20"/>
      <c r="AV506" s="20"/>
      <c r="AW506" s="20"/>
      <c r="AX506" s="20"/>
    </row>
    <row r="507" spans="4:50" s="30" customFormat="1" hidden="1" x14ac:dyDescent="0.3">
      <c r="D507" s="31"/>
      <c r="E507" s="31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32"/>
      <c r="U507" s="33"/>
      <c r="V507" s="33"/>
      <c r="W507" s="33"/>
      <c r="X507" s="33"/>
      <c r="Y507" s="32"/>
      <c r="Z507" s="33"/>
      <c r="AA507" s="33"/>
      <c r="AB507" s="33"/>
      <c r="AC507" s="33"/>
      <c r="AD507" s="34"/>
      <c r="AE507" s="33"/>
      <c r="AF507" s="32"/>
      <c r="AG507" s="33"/>
      <c r="AH507" s="33"/>
      <c r="AI507" s="33"/>
      <c r="AJ507" s="33"/>
      <c r="AK507" s="34"/>
      <c r="AL507" s="35"/>
      <c r="AM507" s="35"/>
      <c r="AN507" s="35"/>
      <c r="AO507" s="35"/>
      <c r="AP507" s="20"/>
      <c r="AQ507" s="20"/>
      <c r="AR507" s="20"/>
      <c r="AS507" s="35"/>
      <c r="AT507" s="36"/>
      <c r="AU507" s="20"/>
      <c r="AV507" s="20"/>
      <c r="AW507" s="20"/>
      <c r="AX507" s="20"/>
    </row>
    <row r="508" spans="4:50" s="30" customFormat="1" hidden="1" x14ac:dyDescent="0.3">
      <c r="D508" s="31"/>
      <c r="E508" s="31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32"/>
      <c r="U508" s="33"/>
      <c r="V508" s="33"/>
      <c r="W508" s="33"/>
      <c r="X508" s="33"/>
      <c r="Y508" s="32"/>
      <c r="Z508" s="33"/>
      <c r="AA508" s="33"/>
      <c r="AB508" s="33"/>
      <c r="AC508" s="33"/>
      <c r="AD508" s="34"/>
      <c r="AE508" s="33"/>
      <c r="AF508" s="32"/>
      <c r="AG508" s="33"/>
      <c r="AH508" s="33"/>
      <c r="AI508" s="33"/>
      <c r="AJ508" s="33"/>
      <c r="AK508" s="34"/>
      <c r="AL508" s="35"/>
      <c r="AM508" s="35"/>
      <c r="AN508" s="35"/>
      <c r="AO508" s="35"/>
      <c r="AP508" s="20"/>
      <c r="AQ508" s="20"/>
      <c r="AR508" s="20"/>
      <c r="AS508" s="35"/>
      <c r="AT508" s="36"/>
      <c r="AU508" s="20"/>
      <c r="AV508" s="20"/>
      <c r="AW508" s="20"/>
      <c r="AX508" s="20"/>
    </row>
    <row r="509" spans="4:50" s="30" customFormat="1" hidden="1" x14ac:dyDescent="0.3">
      <c r="D509" s="31"/>
      <c r="E509" s="31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32"/>
      <c r="U509" s="33"/>
      <c r="V509" s="33"/>
      <c r="W509" s="33"/>
      <c r="X509" s="33"/>
      <c r="Y509" s="32"/>
      <c r="Z509" s="33"/>
      <c r="AA509" s="33"/>
      <c r="AB509" s="33"/>
      <c r="AC509" s="33"/>
      <c r="AD509" s="34"/>
      <c r="AE509" s="33"/>
      <c r="AF509" s="32"/>
      <c r="AG509" s="33"/>
      <c r="AH509" s="33"/>
      <c r="AI509" s="33"/>
      <c r="AJ509" s="33"/>
      <c r="AK509" s="34"/>
      <c r="AL509" s="35"/>
      <c r="AM509" s="35"/>
      <c r="AN509" s="35"/>
      <c r="AO509" s="35"/>
      <c r="AP509" s="20"/>
      <c r="AQ509" s="20"/>
      <c r="AR509" s="20"/>
      <c r="AS509" s="35"/>
      <c r="AT509" s="36"/>
      <c r="AU509" s="20"/>
      <c r="AV509" s="20"/>
      <c r="AW509" s="20"/>
      <c r="AX509" s="20"/>
    </row>
    <row r="510" spans="4:50" s="30" customFormat="1" hidden="1" x14ac:dyDescent="0.3">
      <c r="D510" s="31"/>
      <c r="E510" s="31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32"/>
      <c r="U510" s="33"/>
      <c r="V510" s="33"/>
      <c r="W510" s="33"/>
      <c r="X510" s="33"/>
      <c r="Y510" s="32"/>
      <c r="Z510" s="33"/>
      <c r="AA510" s="33"/>
      <c r="AB510" s="33"/>
      <c r="AC510" s="33"/>
      <c r="AD510" s="34"/>
      <c r="AE510" s="33"/>
      <c r="AF510" s="32"/>
      <c r="AG510" s="33"/>
      <c r="AH510" s="33"/>
      <c r="AI510" s="33"/>
      <c r="AJ510" s="33"/>
      <c r="AK510" s="34"/>
      <c r="AL510" s="35"/>
      <c r="AM510" s="35"/>
      <c r="AN510" s="35"/>
      <c r="AO510" s="35"/>
      <c r="AP510" s="20"/>
      <c r="AQ510" s="20"/>
      <c r="AR510" s="20"/>
      <c r="AS510" s="35"/>
      <c r="AT510" s="36"/>
      <c r="AU510" s="20"/>
      <c r="AV510" s="20"/>
      <c r="AW510" s="20"/>
      <c r="AX510" s="20"/>
    </row>
    <row r="511" spans="4:50" s="30" customFormat="1" hidden="1" x14ac:dyDescent="0.3">
      <c r="D511" s="31"/>
      <c r="E511" s="31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32"/>
      <c r="U511" s="33"/>
      <c r="V511" s="33"/>
      <c r="W511" s="33"/>
      <c r="X511" s="33"/>
      <c r="Y511" s="32"/>
      <c r="Z511" s="33"/>
      <c r="AA511" s="33"/>
      <c r="AB511" s="33"/>
      <c r="AC511" s="33"/>
      <c r="AD511" s="34"/>
      <c r="AE511" s="33"/>
      <c r="AF511" s="32"/>
      <c r="AG511" s="33"/>
      <c r="AH511" s="33"/>
      <c r="AI511" s="33"/>
      <c r="AJ511" s="33"/>
      <c r="AK511" s="34"/>
      <c r="AL511" s="35"/>
      <c r="AM511" s="35"/>
      <c r="AN511" s="35"/>
      <c r="AO511" s="35"/>
      <c r="AP511" s="20"/>
      <c r="AQ511" s="20"/>
      <c r="AR511" s="20"/>
      <c r="AS511" s="35"/>
      <c r="AT511" s="36"/>
      <c r="AU511" s="20"/>
      <c r="AV511" s="20"/>
      <c r="AW511" s="20"/>
      <c r="AX511" s="20"/>
    </row>
    <row r="512" spans="4:50" s="30" customFormat="1" hidden="1" x14ac:dyDescent="0.3">
      <c r="D512" s="31"/>
      <c r="E512" s="31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32"/>
      <c r="U512" s="33"/>
      <c r="V512" s="33"/>
      <c r="W512" s="33"/>
      <c r="X512" s="33"/>
      <c r="Y512" s="32"/>
      <c r="Z512" s="33"/>
      <c r="AA512" s="33"/>
      <c r="AB512" s="33"/>
      <c r="AC512" s="33"/>
      <c r="AD512" s="34"/>
      <c r="AE512" s="33"/>
      <c r="AF512" s="32"/>
      <c r="AG512" s="33"/>
      <c r="AH512" s="33"/>
      <c r="AI512" s="33"/>
      <c r="AJ512" s="33"/>
      <c r="AK512" s="34"/>
      <c r="AL512" s="35"/>
      <c r="AM512" s="35"/>
      <c r="AN512" s="35"/>
      <c r="AO512" s="35"/>
      <c r="AP512" s="20"/>
      <c r="AQ512" s="20"/>
      <c r="AR512" s="20"/>
      <c r="AS512" s="35"/>
      <c r="AT512" s="36"/>
      <c r="AU512" s="20"/>
      <c r="AV512" s="20"/>
      <c r="AW512" s="20"/>
      <c r="AX512" s="20"/>
    </row>
    <row r="513" spans="4:50" s="30" customFormat="1" hidden="1" x14ac:dyDescent="0.3">
      <c r="D513" s="31"/>
      <c r="E513" s="31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32"/>
      <c r="U513" s="33"/>
      <c r="V513" s="33"/>
      <c r="W513" s="33"/>
      <c r="X513" s="33"/>
      <c r="Y513" s="32"/>
      <c r="Z513" s="33"/>
      <c r="AA513" s="33"/>
      <c r="AB513" s="33"/>
      <c r="AC513" s="33"/>
      <c r="AD513" s="34"/>
      <c r="AE513" s="33"/>
      <c r="AF513" s="32"/>
      <c r="AG513" s="33"/>
      <c r="AH513" s="33"/>
      <c r="AI513" s="33"/>
      <c r="AJ513" s="33"/>
      <c r="AK513" s="34"/>
      <c r="AL513" s="35"/>
      <c r="AM513" s="35"/>
      <c r="AN513" s="35"/>
      <c r="AO513" s="35"/>
      <c r="AP513" s="20"/>
      <c r="AQ513" s="20"/>
      <c r="AR513" s="20"/>
      <c r="AS513" s="35"/>
      <c r="AT513" s="36"/>
      <c r="AU513" s="20"/>
      <c r="AV513" s="20"/>
      <c r="AW513" s="20"/>
      <c r="AX513" s="20"/>
    </row>
    <row r="514" spans="4:50" s="30" customFormat="1" hidden="1" x14ac:dyDescent="0.3">
      <c r="D514" s="31"/>
      <c r="E514" s="31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32"/>
      <c r="U514" s="33"/>
      <c r="V514" s="33"/>
      <c r="W514" s="33"/>
      <c r="X514" s="33"/>
      <c r="Y514" s="32"/>
      <c r="Z514" s="33"/>
      <c r="AA514" s="33"/>
      <c r="AB514" s="33"/>
      <c r="AC514" s="33"/>
      <c r="AD514" s="34"/>
      <c r="AE514" s="33"/>
      <c r="AF514" s="32"/>
      <c r="AG514" s="33"/>
      <c r="AH514" s="33"/>
      <c r="AI514" s="33"/>
      <c r="AJ514" s="33"/>
      <c r="AK514" s="34"/>
      <c r="AL514" s="35"/>
      <c r="AM514" s="35"/>
      <c r="AN514" s="35"/>
      <c r="AO514" s="35"/>
      <c r="AP514" s="20"/>
      <c r="AQ514" s="20"/>
      <c r="AR514" s="20"/>
      <c r="AS514" s="35"/>
      <c r="AT514" s="36"/>
      <c r="AU514" s="20"/>
      <c r="AV514" s="20"/>
      <c r="AW514" s="20"/>
      <c r="AX514" s="20"/>
    </row>
    <row r="515" spans="4:50" s="30" customFormat="1" hidden="1" x14ac:dyDescent="0.3">
      <c r="D515" s="31"/>
      <c r="E515" s="31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32"/>
      <c r="U515" s="33"/>
      <c r="V515" s="33"/>
      <c r="W515" s="33"/>
      <c r="X515" s="33"/>
      <c r="Y515" s="32"/>
      <c r="Z515" s="33"/>
      <c r="AA515" s="33"/>
      <c r="AB515" s="33"/>
      <c r="AC515" s="33"/>
      <c r="AD515" s="34"/>
      <c r="AE515" s="33"/>
      <c r="AF515" s="32"/>
      <c r="AG515" s="33"/>
      <c r="AH515" s="33"/>
      <c r="AI515" s="33"/>
      <c r="AJ515" s="33"/>
      <c r="AK515" s="34"/>
      <c r="AL515" s="35"/>
      <c r="AM515" s="35"/>
      <c r="AN515" s="35"/>
      <c r="AO515" s="35"/>
      <c r="AP515" s="20"/>
      <c r="AQ515" s="20"/>
      <c r="AR515" s="20"/>
      <c r="AS515" s="35"/>
      <c r="AT515" s="36"/>
      <c r="AU515" s="20"/>
      <c r="AV515" s="20"/>
      <c r="AW515" s="20"/>
      <c r="AX515" s="20"/>
    </row>
    <row r="516" spans="4:50" s="30" customFormat="1" hidden="1" x14ac:dyDescent="0.3">
      <c r="D516" s="31"/>
      <c r="E516" s="31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32"/>
      <c r="U516" s="33"/>
      <c r="V516" s="33"/>
      <c r="W516" s="33"/>
      <c r="X516" s="33"/>
      <c r="Y516" s="32"/>
      <c r="Z516" s="33"/>
      <c r="AA516" s="33"/>
      <c r="AB516" s="33"/>
      <c r="AC516" s="33"/>
      <c r="AD516" s="34"/>
      <c r="AE516" s="33"/>
      <c r="AF516" s="32"/>
      <c r="AG516" s="33"/>
      <c r="AH516" s="33"/>
      <c r="AI516" s="33"/>
      <c r="AJ516" s="33"/>
      <c r="AK516" s="34"/>
      <c r="AL516" s="35"/>
      <c r="AM516" s="35"/>
      <c r="AN516" s="35"/>
      <c r="AO516" s="35"/>
      <c r="AP516" s="20"/>
      <c r="AQ516" s="20"/>
      <c r="AR516" s="20"/>
      <c r="AS516" s="35"/>
      <c r="AT516" s="36"/>
      <c r="AU516" s="20"/>
      <c r="AV516" s="20"/>
      <c r="AW516" s="20"/>
      <c r="AX516" s="20"/>
    </row>
    <row r="517" spans="4:50" s="30" customFormat="1" hidden="1" x14ac:dyDescent="0.3">
      <c r="D517" s="31"/>
      <c r="E517" s="31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32"/>
      <c r="U517" s="33"/>
      <c r="V517" s="33"/>
      <c r="W517" s="33"/>
      <c r="X517" s="33"/>
      <c r="Y517" s="32"/>
      <c r="Z517" s="33"/>
      <c r="AA517" s="33"/>
      <c r="AB517" s="33"/>
      <c r="AC517" s="33"/>
      <c r="AD517" s="34"/>
      <c r="AE517" s="33"/>
      <c r="AF517" s="32"/>
      <c r="AG517" s="33"/>
      <c r="AH517" s="33"/>
      <c r="AI517" s="33"/>
      <c r="AJ517" s="33"/>
      <c r="AK517" s="34"/>
      <c r="AL517" s="35"/>
      <c r="AM517" s="35"/>
      <c r="AN517" s="35"/>
      <c r="AO517" s="35"/>
      <c r="AP517" s="20"/>
      <c r="AQ517" s="20"/>
      <c r="AR517" s="20"/>
      <c r="AS517" s="35"/>
      <c r="AT517" s="36"/>
      <c r="AU517" s="20"/>
      <c r="AV517" s="20"/>
      <c r="AW517" s="20"/>
      <c r="AX517" s="20"/>
    </row>
    <row r="518" spans="4:50" s="30" customFormat="1" hidden="1" x14ac:dyDescent="0.3">
      <c r="D518" s="31"/>
      <c r="E518" s="31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32"/>
      <c r="U518" s="33"/>
      <c r="V518" s="33"/>
      <c r="W518" s="33"/>
      <c r="X518" s="33"/>
      <c r="Y518" s="32"/>
      <c r="Z518" s="33"/>
      <c r="AA518" s="33"/>
      <c r="AB518" s="33"/>
      <c r="AC518" s="33"/>
      <c r="AD518" s="34"/>
      <c r="AE518" s="33"/>
      <c r="AF518" s="32"/>
      <c r="AG518" s="33"/>
      <c r="AH518" s="33"/>
      <c r="AI518" s="33"/>
      <c r="AJ518" s="33"/>
      <c r="AK518" s="34"/>
      <c r="AL518" s="35"/>
      <c r="AM518" s="35"/>
      <c r="AN518" s="35"/>
      <c r="AO518" s="35"/>
      <c r="AP518" s="20"/>
      <c r="AQ518" s="20"/>
      <c r="AR518" s="20"/>
      <c r="AS518" s="35"/>
      <c r="AT518" s="36"/>
      <c r="AU518" s="20"/>
      <c r="AV518" s="20"/>
      <c r="AW518" s="20"/>
      <c r="AX518" s="20"/>
    </row>
    <row r="519" spans="4:50" s="30" customFormat="1" hidden="1" x14ac:dyDescent="0.3">
      <c r="D519" s="31"/>
      <c r="E519" s="31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32"/>
      <c r="U519" s="33"/>
      <c r="V519" s="33"/>
      <c r="W519" s="33"/>
      <c r="X519" s="33"/>
      <c r="Y519" s="32"/>
      <c r="Z519" s="33"/>
      <c r="AA519" s="33"/>
      <c r="AB519" s="33"/>
      <c r="AC519" s="33"/>
      <c r="AD519" s="34"/>
      <c r="AE519" s="33"/>
      <c r="AF519" s="32"/>
      <c r="AG519" s="33"/>
      <c r="AH519" s="33"/>
      <c r="AI519" s="33"/>
      <c r="AJ519" s="33"/>
      <c r="AK519" s="34"/>
      <c r="AL519" s="35"/>
      <c r="AM519" s="35"/>
      <c r="AN519" s="35"/>
      <c r="AO519" s="35"/>
      <c r="AP519" s="20"/>
      <c r="AQ519" s="20"/>
      <c r="AR519" s="20"/>
      <c r="AS519" s="35"/>
      <c r="AT519" s="36"/>
      <c r="AU519" s="20"/>
      <c r="AV519" s="20"/>
      <c r="AW519" s="20"/>
      <c r="AX519" s="20"/>
    </row>
    <row r="520" spans="4:50" s="30" customFormat="1" hidden="1" x14ac:dyDescent="0.3">
      <c r="D520" s="31"/>
      <c r="E520" s="31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32"/>
      <c r="U520" s="33"/>
      <c r="V520" s="33"/>
      <c r="W520" s="33"/>
      <c r="X520" s="33"/>
      <c r="Y520" s="32"/>
      <c r="Z520" s="33"/>
      <c r="AA520" s="33"/>
      <c r="AB520" s="33"/>
      <c r="AC520" s="33"/>
      <c r="AD520" s="34"/>
      <c r="AE520" s="33"/>
      <c r="AF520" s="32"/>
      <c r="AG520" s="33"/>
      <c r="AH520" s="33"/>
      <c r="AI520" s="33"/>
      <c r="AJ520" s="33"/>
      <c r="AK520" s="34"/>
      <c r="AL520" s="35"/>
      <c r="AM520" s="35"/>
      <c r="AN520" s="35"/>
      <c r="AO520" s="35"/>
      <c r="AP520" s="20"/>
      <c r="AQ520" s="20"/>
      <c r="AR520" s="20"/>
      <c r="AS520" s="35"/>
      <c r="AT520" s="36"/>
      <c r="AU520" s="20"/>
      <c r="AV520" s="20"/>
      <c r="AW520" s="20"/>
      <c r="AX520" s="20"/>
    </row>
    <row r="521" spans="4:50" s="30" customFormat="1" hidden="1" x14ac:dyDescent="0.3">
      <c r="D521" s="31"/>
      <c r="E521" s="31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32"/>
      <c r="U521" s="33"/>
      <c r="V521" s="33"/>
      <c r="W521" s="33"/>
      <c r="X521" s="33"/>
      <c r="Y521" s="32"/>
      <c r="Z521" s="33"/>
      <c r="AA521" s="33"/>
      <c r="AB521" s="33"/>
      <c r="AC521" s="33"/>
      <c r="AD521" s="34"/>
      <c r="AE521" s="33"/>
      <c r="AF521" s="32"/>
      <c r="AG521" s="33"/>
      <c r="AH521" s="33"/>
      <c r="AI521" s="33"/>
      <c r="AJ521" s="33"/>
      <c r="AK521" s="34"/>
      <c r="AL521" s="35"/>
      <c r="AM521" s="35"/>
      <c r="AN521" s="35"/>
      <c r="AO521" s="35"/>
      <c r="AP521" s="20"/>
      <c r="AQ521" s="20"/>
      <c r="AR521" s="20"/>
      <c r="AS521" s="35"/>
      <c r="AT521" s="36"/>
      <c r="AU521" s="20"/>
      <c r="AV521" s="20"/>
      <c r="AW521" s="20"/>
      <c r="AX521" s="20"/>
    </row>
    <row r="522" spans="4:50" s="30" customFormat="1" hidden="1" x14ac:dyDescent="0.3">
      <c r="D522" s="31"/>
      <c r="E522" s="31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32"/>
      <c r="U522" s="33"/>
      <c r="V522" s="33"/>
      <c r="W522" s="33"/>
      <c r="X522" s="33"/>
      <c r="Y522" s="32"/>
      <c r="Z522" s="33"/>
      <c r="AA522" s="33"/>
      <c r="AB522" s="33"/>
      <c r="AC522" s="33"/>
      <c r="AD522" s="34"/>
      <c r="AE522" s="33"/>
      <c r="AF522" s="32"/>
      <c r="AG522" s="33"/>
      <c r="AH522" s="33"/>
      <c r="AI522" s="33"/>
      <c r="AJ522" s="33"/>
      <c r="AK522" s="34"/>
      <c r="AL522" s="35"/>
      <c r="AM522" s="35"/>
      <c r="AN522" s="35"/>
      <c r="AO522" s="35"/>
      <c r="AP522" s="20"/>
      <c r="AQ522" s="20"/>
      <c r="AR522" s="20"/>
      <c r="AS522" s="35"/>
      <c r="AT522" s="36"/>
      <c r="AU522" s="20"/>
      <c r="AV522" s="20"/>
      <c r="AW522" s="20"/>
      <c r="AX522" s="20"/>
    </row>
    <row r="523" spans="4:50" s="30" customFormat="1" hidden="1" x14ac:dyDescent="0.3">
      <c r="D523" s="31"/>
      <c r="E523" s="31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32"/>
      <c r="U523" s="33"/>
      <c r="V523" s="33"/>
      <c r="W523" s="33"/>
      <c r="X523" s="33"/>
      <c r="Y523" s="32"/>
      <c r="Z523" s="33"/>
      <c r="AA523" s="33"/>
      <c r="AB523" s="33"/>
      <c r="AC523" s="33"/>
      <c r="AD523" s="34"/>
      <c r="AE523" s="33"/>
      <c r="AF523" s="32"/>
      <c r="AG523" s="33"/>
      <c r="AH523" s="33"/>
      <c r="AI523" s="33"/>
      <c r="AJ523" s="33"/>
      <c r="AK523" s="34"/>
      <c r="AL523" s="35"/>
      <c r="AM523" s="35"/>
      <c r="AN523" s="35"/>
      <c r="AO523" s="35"/>
      <c r="AP523" s="20"/>
      <c r="AQ523" s="20"/>
      <c r="AR523" s="20"/>
      <c r="AS523" s="35"/>
      <c r="AT523" s="36"/>
      <c r="AU523" s="20"/>
      <c r="AV523" s="20"/>
      <c r="AW523" s="20"/>
      <c r="AX523" s="20"/>
    </row>
    <row r="524" spans="4:50" s="30" customFormat="1" hidden="1" x14ac:dyDescent="0.3">
      <c r="D524" s="31"/>
      <c r="E524" s="31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32"/>
      <c r="U524" s="33"/>
      <c r="V524" s="33"/>
      <c r="W524" s="33"/>
      <c r="X524" s="33"/>
      <c r="Y524" s="32"/>
      <c r="Z524" s="33"/>
      <c r="AA524" s="33"/>
      <c r="AB524" s="33"/>
      <c r="AC524" s="33"/>
      <c r="AD524" s="34"/>
      <c r="AE524" s="33"/>
      <c r="AF524" s="32"/>
      <c r="AG524" s="33"/>
      <c r="AH524" s="33"/>
      <c r="AI524" s="33"/>
      <c r="AJ524" s="33"/>
      <c r="AK524" s="34"/>
      <c r="AL524" s="35"/>
      <c r="AM524" s="35"/>
      <c r="AN524" s="35"/>
      <c r="AO524" s="35"/>
      <c r="AP524" s="20"/>
      <c r="AQ524" s="20"/>
      <c r="AR524" s="20"/>
      <c r="AS524" s="35"/>
      <c r="AT524" s="36"/>
      <c r="AU524" s="20"/>
      <c r="AV524" s="20"/>
      <c r="AW524" s="20"/>
      <c r="AX524" s="20"/>
    </row>
    <row r="525" spans="4:50" s="30" customFormat="1" hidden="1" x14ac:dyDescent="0.3">
      <c r="D525" s="31"/>
      <c r="E525" s="31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32"/>
      <c r="U525" s="33"/>
      <c r="V525" s="33"/>
      <c r="W525" s="33"/>
      <c r="X525" s="33"/>
      <c r="Y525" s="32"/>
      <c r="Z525" s="33"/>
      <c r="AA525" s="33"/>
      <c r="AB525" s="33"/>
      <c r="AC525" s="33"/>
      <c r="AD525" s="34"/>
      <c r="AE525" s="33"/>
      <c r="AF525" s="32"/>
      <c r="AG525" s="33"/>
      <c r="AH525" s="33"/>
      <c r="AI525" s="33"/>
      <c r="AJ525" s="33"/>
      <c r="AK525" s="34"/>
      <c r="AL525" s="35"/>
      <c r="AM525" s="35"/>
      <c r="AN525" s="35"/>
      <c r="AO525" s="35"/>
      <c r="AP525" s="20"/>
      <c r="AQ525" s="20"/>
      <c r="AR525" s="20"/>
      <c r="AS525" s="35"/>
      <c r="AT525" s="36"/>
      <c r="AU525" s="20"/>
      <c r="AV525" s="20"/>
      <c r="AW525" s="20"/>
      <c r="AX525" s="20"/>
    </row>
    <row r="526" spans="4:50" s="30" customFormat="1" hidden="1" x14ac:dyDescent="0.3">
      <c r="D526" s="31"/>
      <c r="E526" s="31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32"/>
      <c r="U526" s="33"/>
      <c r="V526" s="33"/>
      <c r="W526" s="33"/>
      <c r="X526" s="33"/>
      <c r="Y526" s="32"/>
      <c r="Z526" s="33"/>
      <c r="AA526" s="33"/>
      <c r="AB526" s="33"/>
      <c r="AC526" s="33"/>
      <c r="AD526" s="34"/>
      <c r="AE526" s="33"/>
      <c r="AF526" s="32"/>
      <c r="AG526" s="33"/>
      <c r="AH526" s="33"/>
      <c r="AI526" s="33"/>
      <c r="AJ526" s="33"/>
      <c r="AK526" s="34"/>
      <c r="AL526" s="35"/>
      <c r="AM526" s="35"/>
      <c r="AN526" s="35"/>
      <c r="AO526" s="35"/>
      <c r="AP526" s="20"/>
      <c r="AQ526" s="20"/>
      <c r="AR526" s="20"/>
      <c r="AS526" s="35"/>
      <c r="AT526" s="36"/>
      <c r="AU526" s="20"/>
      <c r="AV526" s="20"/>
      <c r="AW526" s="20"/>
      <c r="AX526" s="20"/>
    </row>
    <row r="527" spans="4:50" s="30" customFormat="1" hidden="1" x14ac:dyDescent="0.3">
      <c r="D527" s="31"/>
      <c r="E527" s="31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32"/>
      <c r="U527" s="33"/>
      <c r="V527" s="33"/>
      <c r="W527" s="33"/>
      <c r="X527" s="33"/>
      <c r="Y527" s="32"/>
      <c r="Z527" s="33"/>
      <c r="AA527" s="33"/>
      <c r="AB527" s="33"/>
      <c r="AC527" s="33"/>
      <c r="AD527" s="34"/>
      <c r="AE527" s="33"/>
      <c r="AF527" s="32"/>
      <c r="AG527" s="33"/>
      <c r="AH527" s="33"/>
      <c r="AI527" s="33"/>
      <c r="AJ527" s="33"/>
      <c r="AK527" s="34"/>
      <c r="AL527" s="35"/>
      <c r="AM527" s="35"/>
      <c r="AN527" s="35"/>
      <c r="AO527" s="35"/>
      <c r="AP527" s="20"/>
      <c r="AQ527" s="20"/>
      <c r="AR527" s="20"/>
      <c r="AS527" s="35"/>
      <c r="AT527" s="36"/>
      <c r="AU527" s="20"/>
      <c r="AV527" s="20"/>
      <c r="AW527" s="20"/>
      <c r="AX527" s="20"/>
    </row>
    <row r="528" spans="4:50" s="30" customFormat="1" hidden="1" x14ac:dyDescent="0.3">
      <c r="D528" s="31"/>
      <c r="E528" s="31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32"/>
      <c r="U528" s="33"/>
      <c r="V528" s="33"/>
      <c r="W528" s="33"/>
      <c r="X528" s="33"/>
      <c r="Y528" s="32"/>
      <c r="Z528" s="33"/>
      <c r="AA528" s="33"/>
      <c r="AB528" s="33"/>
      <c r="AC528" s="33"/>
      <c r="AD528" s="34"/>
      <c r="AE528" s="33"/>
      <c r="AF528" s="32"/>
      <c r="AG528" s="33"/>
      <c r="AH528" s="33"/>
      <c r="AI528" s="33"/>
      <c r="AJ528" s="33"/>
      <c r="AK528" s="34"/>
      <c r="AL528" s="35"/>
      <c r="AM528" s="35"/>
      <c r="AN528" s="35"/>
      <c r="AO528" s="35"/>
      <c r="AP528" s="20"/>
      <c r="AQ528" s="20"/>
      <c r="AR528" s="20"/>
      <c r="AS528" s="35"/>
      <c r="AT528" s="36"/>
      <c r="AU528" s="20"/>
      <c r="AV528" s="20"/>
      <c r="AW528" s="20"/>
      <c r="AX528" s="20"/>
    </row>
    <row r="529" spans="4:50" s="30" customFormat="1" hidden="1" x14ac:dyDescent="0.3">
      <c r="D529" s="31"/>
      <c r="E529" s="31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32"/>
      <c r="U529" s="33"/>
      <c r="V529" s="33"/>
      <c r="W529" s="33"/>
      <c r="X529" s="33"/>
      <c r="Y529" s="32"/>
      <c r="Z529" s="33"/>
      <c r="AA529" s="33"/>
      <c r="AB529" s="33"/>
      <c r="AC529" s="33"/>
      <c r="AD529" s="34"/>
      <c r="AE529" s="33"/>
      <c r="AF529" s="32"/>
      <c r="AG529" s="33"/>
      <c r="AH529" s="33"/>
      <c r="AI529" s="33"/>
      <c r="AJ529" s="33"/>
      <c r="AK529" s="34"/>
      <c r="AL529" s="35"/>
      <c r="AM529" s="35"/>
      <c r="AN529" s="35"/>
      <c r="AO529" s="35"/>
      <c r="AP529" s="20"/>
      <c r="AQ529" s="20"/>
      <c r="AR529" s="20"/>
      <c r="AS529" s="35"/>
      <c r="AT529" s="36"/>
      <c r="AU529" s="20"/>
      <c r="AV529" s="20"/>
      <c r="AW529" s="20"/>
      <c r="AX529" s="20"/>
    </row>
    <row r="530" spans="4:50" s="30" customFormat="1" hidden="1" x14ac:dyDescent="0.3">
      <c r="D530" s="31"/>
      <c r="E530" s="31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32"/>
      <c r="U530" s="33"/>
      <c r="V530" s="33"/>
      <c r="W530" s="33"/>
      <c r="X530" s="33"/>
      <c r="Y530" s="32"/>
      <c r="Z530" s="33"/>
      <c r="AA530" s="33"/>
      <c r="AB530" s="33"/>
      <c r="AC530" s="33"/>
      <c r="AD530" s="34"/>
      <c r="AE530" s="33"/>
      <c r="AF530" s="32"/>
      <c r="AG530" s="33"/>
      <c r="AH530" s="33"/>
      <c r="AI530" s="33"/>
      <c r="AJ530" s="33"/>
      <c r="AK530" s="34"/>
      <c r="AL530" s="35"/>
      <c r="AM530" s="35"/>
      <c r="AN530" s="35"/>
      <c r="AO530" s="35"/>
      <c r="AP530" s="20"/>
      <c r="AQ530" s="20"/>
      <c r="AR530" s="20"/>
      <c r="AS530" s="35"/>
      <c r="AT530" s="36"/>
      <c r="AU530" s="20"/>
      <c r="AV530" s="20"/>
      <c r="AW530" s="20"/>
      <c r="AX530" s="20"/>
    </row>
    <row r="531" spans="4:50" s="30" customFormat="1" hidden="1" x14ac:dyDescent="0.3">
      <c r="D531" s="31"/>
      <c r="E531" s="31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32"/>
      <c r="U531" s="33"/>
      <c r="V531" s="33"/>
      <c r="W531" s="33"/>
      <c r="X531" s="33"/>
      <c r="Y531" s="32"/>
      <c r="Z531" s="33"/>
      <c r="AA531" s="33"/>
      <c r="AB531" s="33"/>
      <c r="AC531" s="33"/>
      <c r="AD531" s="34"/>
      <c r="AE531" s="33"/>
      <c r="AF531" s="32"/>
      <c r="AG531" s="33"/>
      <c r="AH531" s="33"/>
      <c r="AI531" s="33"/>
      <c r="AJ531" s="33"/>
      <c r="AK531" s="34"/>
      <c r="AL531" s="35"/>
      <c r="AM531" s="35"/>
      <c r="AN531" s="35"/>
      <c r="AO531" s="35"/>
      <c r="AP531" s="20"/>
      <c r="AQ531" s="20"/>
      <c r="AR531" s="20"/>
      <c r="AS531" s="35"/>
      <c r="AT531" s="36"/>
      <c r="AU531" s="20"/>
      <c r="AV531" s="20"/>
      <c r="AW531" s="20"/>
      <c r="AX531" s="20"/>
    </row>
    <row r="532" spans="4:50" s="30" customFormat="1" hidden="1" x14ac:dyDescent="0.3">
      <c r="D532" s="31"/>
      <c r="E532" s="31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32"/>
      <c r="U532" s="33"/>
      <c r="V532" s="33"/>
      <c r="W532" s="33"/>
      <c r="X532" s="33"/>
      <c r="Y532" s="32"/>
      <c r="Z532" s="33"/>
      <c r="AA532" s="33"/>
      <c r="AB532" s="33"/>
      <c r="AC532" s="33"/>
      <c r="AD532" s="34"/>
      <c r="AE532" s="33"/>
      <c r="AF532" s="32"/>
      <c r="AG532" s="33"/>
      <c r="AH532" s="33"/>
      <c r="AI532" s="33"/>
      <c r="AJ532" s="33"/>
      <c r="AK532" s="34"/>
      <c r="AL532" s="35"/>
      <c r="AM532" s="35"/>
      <c r="AN532" s="35"/>
      <c r="AO532" s="35"/>
      <c r="AP532" s="20"/>
      <c r="AQ532" s="20"/>
      <c r="AR532" s="20"/>
      <c r="AS532" s="35"/>
      <c r="AT532" s="36"/>
      <c r="AU532" s="20"/>
      <c r="AV532" s="20"/>
      <c r="AW532" s="20"/>
      <c r="AX532" s="20"/>
    </row>
    <row r="533" spans="4:50" s="30" customFormat="1" hidden="1" x14ac:dyDescent="0.3">
      <c r="D533" s="31"/>
      <c r="E533" s="31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32"/>
      <c r="U533" s="33"/>
      <c r="V533" s="33"/>
      <c r="W533" s="33"/>
      <c r="X533" s="33"/>
      <c r="Y533" s="32"/>
      <c r="Z533" s="33"/>
      <c r="AA533" s="33"/>
      <c r="AB533" s="33"/>
      <c r="AC533" s="33"/>
      <c r="AD533" s="34"/>
      <c r="AE533" s="33"/>
      <c r="AF533" s="32"/>
      <c r="AG533" s="33"/>
      <c r="AH533" s="33"/>
      <c r="AI533" s="33"/>
      <c r="AJ533" s="33"/>
      <c r="AK533" s="34"/>
      <c r="AL533" s="35"/>
      <c r="AM533" s="35"/>
      <c r="AN533" s="35"/>
      <c r="AO533" s="35"/>
      <c r="AP533" s="20"/>
      <c r="AQ533" s="20"/>
      <c r="AR533" s="20"/>
      <c r="AS533" s="35"/>
      <c r="AT533" s="36"/>
      <c r="AU533" s="20"/>
      <c r="AV533" s="20"/>
      <c r="AW533" s="20"/>
      <c r="AX533" s="20"/>
    </row>
    <row r="534" spans="4:50" s="30" customFormat="1" hidden="1" x14ac:dyDescent="0.3">
      <c r="D534" s="31"/>
      <c r="E534" s="31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32"/>
      <c r="U534" s="33"/>
      <c r="V534" s="33"/>
      <c r="W534" s="33"/>
      <c r="X534" s="33"/>
      <c r="Y534" s="32"/>
      <c r="Z534" s="33"/>
      <c r="AA534" s="33"/>
      <c r="AB534" s="33"/>
      <c r="AC534" s="33"/>
      <c r="AD534" s="34"/>
      <c r="AE534" s="33"/>
      <c r="AF534" s="32"/>
      <c r="AG534" s="33"/>
      <c r="AH534" s="33"/>
      <c r="AI534" s="33"/>
      <c r="AJ534" s="33"/>
      <c r="AK534" s="34"/>
      <c r="AL534" s="35"/>
      <c r="AM534" s="35"/>
      <c r="AN534" s="35"/>
      <c r="AO534" s="35"/>
      <c r="AP534" s="20"/>
      <c r="AQ534" s="20"/>
      <c r="AR534" s="20"/>
      <c r="AS534" s="35"/>
      <c r="AT534" s="36"/>
      <c r="AU534" s="20"/>
      <c r="AV534" s="20"/>
      <c r="AW534" s="20"/>
      <c r="AX534" s="20"/>
    </row>
    <row r="535" spans="4:50" s="30" customFormat="1" hidden="1" x14ac:dyDescent="0.3">
      <c r="D535" s="31"/>
      <c r="E535" s="31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32"/>
      <c r="U535" s="33"/>
      <c r="V535" s="33"/>
      <c r="W535" s="33"/>
      <c r="X535" s="33"/>
      <c r="Y535" s="32"/>
      <c r="Z535" s="33"/>
      <c r="AA535" s="33"/>
      <c r="AB535" s="33"/>
      <c r="AC535" s="33"/>
      <c r="AD535" s="34"/>
      <c r="AE535" s="33"/>
      <c r="AF535" s="32"/>
      <c r="AG535" s="33"/>
      <c r="AH535" s="33"/>
      <c r="AI535" s="33"/>
      <c r="AJ535" s="33"/>
      <c r="AK535" s="34"/>
      <c r="AL535" s="35"/>
      <c r="AM535" s="35"/>
      <c r="AN535" s="35"/>
      <c r="AO535" s="35"/>
      <c r="AP535" s="20"/>
      <c r="AQ535" s="20"/>
      <c r="AR535" s="20"/>
      <c r="AS535" s="35"/>
      <c r="AT535" s="36"/>
      <c r="AU535" s="20"/>
      <c r="AV535" s="20"/>
      <c r="AW535" s="20"/>
      <c r="AX535" s="20"/>
    </row>
    <row r="536" spans="4:50" s="30" customFormat="1" hidden="1" x14ac:dyDescent="0.3">
      <c r="D536" s="31"/>
      <c r="E536" s="31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32"/>
      <c r="U536" s="33"/>
      <c r="V536" s="33"/>
      <c r="W536" s="33"/>
      <c r="X536" s="33"/>
      <c r="Y536" s="32"/>
      <c r="Z536" s="33"/>
      <c r="AA536" s="33"/>
      <c r="AB536" s="33"/>
      <c r="AC536" s="33"/>
      <c r="AD536" s="34"/>
      <c r="AE536" s="33"/>
      <c r="AF536" s="32"/>
      <c r="AG536" s="33"/>
      <c r="AH536" s="33"/>
      <c r="AI536" s="33"/>
      <c r="AJ536" s="33"/>
      <c r="AK536" s="34"/>
      <c r="AL536" s="35"/>
      <c r="AM536" s="35"/>
      <c r="AN536" s="35"/>
      <c r="AO536" s="35"/>
      <c r="AP536" s="20"/>
      <c r="AQ536" s="20"/>
      <c r="AR536" s="20"/>
      <c r="AS536" s="35"/>
      <c r="AT536" s="36"/>
      <c r="AU536" s="20"/>
      <c r="AV536" s="20"/>
      <c r="AW536" s="20"/>
      <c r="AX536" s="20"/>
    </row>
    <row r="537" spans="4:50" s="30" customFormat="1" hidden="1" x14ac:dyDescent="0.3">
      <c r="D537" s="31"/>
      <c r="E537" s="31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32"/>
      <c r="U537" s="33"/>
      <c r="V537" s="33"/>
      <c r="W537" s="33"/>
      <c r="X537" s="33"/>
      <c r="Y537" s="32"/>
      <c r="Z537" s="33"/>
      <c r="AA537" s="33"/>
      <c r="AB537" s="33"/>
      <c r="AC537" s="33"/>
      <c r="AD537" s="34"/>
      <c r="AE537" s="33"/>
      <c r="AF537" s="32"/>
      <c r="AG537" s="33"/>
      <c r="AH537" s="33"/>
      <c r="AI537" s="33"/>
      <c r="AJ537" s="33"/>
      <c r="AK537" s="34"/>
      <c r="AL537" s="35"/>
      <c r="AM537" s="35"/>
      <c r="AN537" s="35"/>
      <c r="AO537" s="35"/>
      <c r="AP537" s="20"/>
      <c r="AQ537" s="20"/>
      <c r="AR537" s="20"/>
      <c r="AS537" s="35"/>
      <c r="AT537" s="36"/>
      <c r="AU537" s="20"/>
      <c r="AV537" s="20"/>
      <c r="AW537" s="20"/>
      <c r="AX537" s="20"/>
    </row>
    <row r="538" spans="4:50" s="30" customFormat="1" hidden="1" x14ac:dyDescent="0.3">
      <c r="D538" s="31"/>
      <c r="E538" s="31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32"/>
      <c r="U538" s="33"/>
      <c r="V538" s="33"/>
      <c r="W538" s="33"/>
      <c r="X538" s="33"/>
      <c r="Y538" s="32"/>
      <c r="Z538" s="33"/>
      <c r="AA538" s="33"/>
      <c r="AB538" s="33"/>
      <c r="AC538" s="33"/>
      <c r="AD538" s="34"/>
      <c r="AE538" s="33"/>
      <c r="AF538" s="32"/>
      <c r="AG538" s="33"/>
      <c r="AH538" s="33"/>
      <c r="AI538" s="33"/>
      <c r="AJ538" s="33"/>
      <c r="AK538" s="34"/>
      <c r="AL538" s="35"/>
      <c r="AM538" s="35"/>
      <c r="AN538" s="35"/>
      <c r="AO538" s="35"/>
      <c r="AP538" s="20"/>
      <c r="AQ538" s="20"/>
      <c r="AR538" s="20"/>
      <c r="AS538" s="35"/>
      <c r="AT538" s="36"/>
      <c r="AU538" s="20"/>
      <c r="AV538" s="20"/>
      <c r="AW538" s="20"/>
      <c r="AX538" s="20"/>
    </row>
    <row r="539" spans="4:50" s="30" customFormat="1" hidden="1" x14ac:dyDescent="0.3">
      <c r="D539" s="31"/>
      <c r="E539" s="31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32"/>
      <c r="U539" s="33"/>
      <c r="V539" s="33"/>
      <c r="W539" s="33"/>
      <c r="X539" s="33"/>
      <c r="Y539" s="32"/>
      <c r="Z539" s="33"/>
      <c r="AA539" s="33"/>
      <c r="AB539" s="33"/>
      <c r="AC539" s="33"/>
      <c r="AD539" s="34"/>
      <c r="AE539" s="33"/>
      <c r="AF539" s="32"/>
      <c r="AG539" s="33"/>
      <c r="AH539" s="33"/>
      <c r="AI539" s="33"/>
      <c r="AJ539" s="33"/>
      <c r="AK539" s="34"/>
      <c r="AL539" s="35"/>
      <c r="AM539" s="35"/>
      <c r="AN539" s="35"/>
      <c r="AO539" s="35"/>
      <c r="AP539" s="20"/>
      <c r="AQ539" s="20"/>
      <c r="AR539" s="20"/>
      <c r="AS539" s="35"/>
      <c r="AT539" s="36"/>
      <c r="AU539" s="20"/>
      <c r="AV539" s="20"/>
      <c r="AW539" s="20"/>
      <c r="AX539" s="20"/>
    </row>
    <row r="540" spans="4:50" s="30" customFormat="1" hidden="1" x14ac:dyDescent="0.3">
      <c r="D540" s="31"/>
      <c r="E540" s="31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32"/>
      <c r="U540" s="33"/>
      <c r="V540" s="33"/>
      <c r="W540" s="33"/>
      <c r="X540" s="33"/>
      <c r="Y540" s="32"/>
      <c r="Z540" s="33"/>
      <c r="AA540" s="33"/>
      <c r="AB540" s="33"/>
      <c r="AC540" s="33"/>
      <c r="AD540" s="34"/>
      <c r="AE540" s="33"/>
      <c r="AF540" s="32"/>
      <c r="AG540" s="33"/>
      <c r="AH540" s="33"/>
      <c r="AI540" s="33"/>
      <c r="AJ540" s="33"/>
      <c r="AK540" s="34"/>
      <c r="AL540" s="35"/>
      <c r="AM540" s="35"/>
      <c r="AN540" s="35"/>
      <c r="AO540" s="35"/>
      <c r="AP540" s="20"/>
      <c r="AQ540" s="20"/>
      <c r="AR540" s="20"/>
      <c r="AS540" s="35"/>
      <c r="AT540" s="36"/>
      <c r="AU540" s="20"/>
      <c r="AV540" s="20"/>
      <c r="AW540" s="20"/>
      <c r="AX540" s="20"/>
    </row>
    <row r="541" spans="4:50" s="30" customFormat="1" hidden="1" x14ac:dyDescent="0.3">
      <c r="D541" s="31"/>
      <c r="E541" s="31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32"/>
      <c r="U541" s="33"/>
      <c r="V541" s="33"/>
      <c r="W541" s="33"/>
      <c r="X541" s="33"/>
      <c r="Y541" s="32"/>
      <c r="Z541" s="33"/>
      <c r="AA541" s="33"/>
      <c r="AB541" s="33"/>
      <c r="AC541" s="33"/>
      <c r="AD541" s="34"/>
      <c r="AE541" s="33"/>
      <c r="AF541" s="32"/>
      <c r="AG541" s="33"/>
      <c r="AH541" s="33"/>
      <c r="AI541" s="33"/>
      <c r="AJ541" s="33"/>
      <c r="AK541" s="34"/>
      <c r="AL541" s="35"/>
      <c r="AM541" s="35"/>
      <c r="AN541" s="35"/>
      <c r="AO541" s="35"/>
      <c r="AP541" s="20"/>
      <c r="AQ541" s="20"/>
      <c r="AR541" s="20"/>
      <c r="AS541" s="35"/>
      <c r="AT541" s="36"/>
      <c r="AU541" s="20"/>
      <c r="AV541" s="20"/>
      <c r="AW541" s="20"/>
      <c r="AX541" s="20"/>
    </row>
    <row r="542" spans="4:50" s="30" customFormat="1" hidden="1" x14ac:dyDescent="0.3">
      <c r="D542" s="31"/>
      <c r="E542" s="31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32"/>
      <c r="U542" s="33"/>
      <c r="V542" s="33"/>
      <c r="W542" s="33"/>
      <c r="X542" s="33"/>
      <c r="Y542" s="32"/>
      <c r="Z542" s="33"/>
      <c r="AA542" s="33"/>
      <c r="AB542" s="33"/>
      <c r="AC542" s="33"/>
      <c r="AD542" s="34"/>
      <c r="AE542" s="33"/>
      <c r="AF542" s="32"/>
      <c r="AG542" s="33"/>
      <c r="AH542" s="33"/>
      <c r="AI542" s="33"/>
      <c r="AJ542" s="33"/>
      <c r="AK542" s="34"/>
      <c r="AL542" s="35"/>
      <c r="AM542" s="35"/>
      <c r="AN542" s="35"/>
      <c r="AO542" s="35"/>
      <c r="AP542" s="20"/>
      <c r="AQ542" s="20"/>
      <c r="AR542" s="20"/>
      <c r="AS542" s="35"/>
      <c r="AT542" s="36"/>
      <c r="AU542" s="20"/>
      <c r="AV542" s="20"/>
      <c r="AW542" s="20"/>
      <c r="AX542" s="20"/>
    </row>
    <row r="543" spans="4:50" s="30" customFormat="1" hidden="1" x14ac:dyDescent="0.3">
      <c r="D543" s="31"/>
      <c r="E543" s="31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32"/>
      <c r="U543" s="33"/>
      <c r="V543" s="33"/>
      <c r="W543" s="33"/>
      <c r="X543" s="33"/>
      <c r="Y543" s="32"/>
      <c r="Z543" s="33"/>
      <c r="AA543" s="33"/>
      <c r="AB543" s="33"/>
      <c r="AC543" s="33"/>
      <c r="AD543" s="34"/>
      <c r="AE543" s="33"/>
      <c r="AF543" s="32"/>
      <c r="AG543" s="33"/>
      <c r="AH543" s="33"/>
      <c r="AI543" s="33"/>
      <c r="AJ543" s="33"/>
      <c r="AK543" s="34"/>
      <c r="AL543" s="35"/>
      <c r="AM543" s="35"/>
      <c r="AN543" s="35"/>
      <c r="AO543" s="35"/>
      <c r="AP543" s="20"/>
      <c r="AQ543" s="20"/>
      <c r="AR543" s="20"/>
      <c r="AS543" s="35"/>
      <c r="AT543" s="36"/>
      <c r="AU543" s="20"/>
      <c r="AV543" s="20"/>
      <c r="AW543" s="20"/>
      <c r="AX543" s="20"/>
    </row>
    <row r="544" spans="4:50" s="30" customFormat="1" hidden="1" x14ac:dyDescent="0.3">
      <c r="D544" s="31"/>
      <c r="E544" s="31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32"/>
      <c r="U544" s="33"/>
      <c r="V544" s="33"/>
      <c r="W544" s="33"/>
      <c r="X544" s="33"/>
      <c r="Y544" s="32"/>
      <c r="Z544" s="33"/>
      <c r="AA544" s="33"/>
      <c r="AB544" s="33"/>
      <c r="AC544" s="33"/>
      <c r="AD544" s="34"/>
      <c r="AE544" s="33"/>
      <c r="AF544" s="32"/>
      <c r="AG544" s="33"/>
      <c r="AH544" s="33"/>
      <c r="AI544" s="33"/>
      <c r="AJ544" s="33"/>
      <c r="AK544" s="34"/>
      <c r="AL544" s="35"/>
      <c r="AM544" s="35"/>
      <c r="AN544" s="35"/>
      <c r="AO544" s="35"/>
      <c r="AP544" s="20"/>
      <c r="AQ544" s="20"/>
      <c r="AR544" s="20"/>
      <c r="AS544" s="35"/>
      <c r="AT544" s="36"/>
      <c r="AU544" s="20"/>
      <c r="AV544" s="20"/>
      <c r="AW544" s="20"/>
      <c r="AX544" s="20"/>
    </row>
    <row r="545" spans="1:170" s="30" customFormat="1" hidden="1" x14ac:dyDescent="0.3">
      <c r="D545" s="31"/>
      <c r="E545" s="31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32"/>
      <c r="U545" s="33"/>
      <c r="V545" s="33"/>
      <c r="W545" s="33"/>
      <c r="X545" s="33"/>
      <c r="Y545" s="32"/>
      <c r="Z545" s="33"/>
      <c r="AA545" s="33"/>
      <c r="AB545" s="33"/>
      <c r="AC545" s="33"/>
      <c r="AD545" s="34"/>
      <c r="AE545" s="33"/>
      <c r="AF545" s="32"/>
      <c r="AG545" s="33"/>
      <c r="AH545" s="33"/>
      <c r="AI545" s="33"/>
      <c r="AJ545" s="33"/>
      <c r="AK545" s="34"/>
      <c r="AL545" s="35"/>
      <c r="AM545" s="35"/>
      <c r="AN545" s="35"/>
      <c r="AO545" s="35"/>
      <c r="AP545" s="20"/>
      <c r="AQ545" s="20"/>
      <c r="AR545" s="20"/>
      <c r="AS545" s="35"/>
      <c r="AT545" s="36"/>
      <c r="AU545" s="20"/>
      <c r="AV545" s="20"/>
      <c r="AW545" s="20"/>
      <c r="AX545" s="20"/>
    </row>
    <row r="546" spans="1:170" s="30" customFormat="1" hidden="1" x14ac:dyDescent="0.3">
      <c r="D546" s="31"/>
      <c r="E546" s="31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32"/>
      <c r="U546" s="33"/>
      <c r="V546" s="33"/>
      <c r="W546" s="33"/>
      <c r="X546" s="33"/>
      <c r="Y546" s="32"/>
      <c r="Z546" s="33"/>
      <c r="AA546" s="33"/>
      <c r="AB546" s="33"/>
      <c r="AC546" s="33"/>
      <c r="AD546" s="34"/>
      <c r="AE546" s="33"/>
      <c r="AF546" s="32"/>
      <c r="AG546" s="33"/>
      <c r="AH546" s="33"/>
      <c r="AI546" s="33"/>
      <c r="AJ546" s="33"/>
      <c r="AK546" s="34"/>
      <c r="AL546" s="35"/>
      <c r="AM546" s="35"/>
      <c r="AN546" s="35"/>
      <c r="AO546" s="35"/>
      <c r="AP546" s="20"/>
      <c r="AQ546" s="20"/>
      <c r="AR546" s="20"/>
      <c r="AS546" s="35"/>
      <c r="AT546" s="36"/>
      <c r="AU546" s="20"/>
      <c r="AV546" s="20"/>
      <c r="AW546" s="20"/>
      <c r="AX546" s="20"/>
    </row>
    <row r="547" spans="1:170" s="30" customFormat="1" hidden="1" x14ac:dyDescent="0.3">
      <c r="D547" s="31"/>
      <c r="E547" s="31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32"/>
      <c r="U547" s="33"/>
      <c r="V547" s="33"/>
      <c r="W547" s="33"/>
      <c r="X547" s="33"/>
      <c r="Y547" s="32"/>
      <c r="Z547" s="33"/>
      <c r="AA547" s="33"/>
      <c r="AB547" s="33"/>
      <c r="AC547" s="33"/>
      <c r="AD547" s="34"/>
      <c r="AE547" s="33"/>
      <c r="AF547" s="32"/>
      <c r="AG547" s="33"/>
      <c r="AH547" s="33"/>
      <c r="AI547" s="33"/>
      <c r="AJ547" s="33"/>
      <c r="AK547" s="34"/>
      <c r="AL547" s="35"/>
      <c r="AM547" s="35"/>
      <c r="AN547" s="35"/>
      <c r="AO547" s="35"/>
      <c r="AP547" s="20"/>
      <c r="AQ547" s="20"/>
      <c r="AR547" s="20"/>
      <c r="AS547" s="35"/>
      <c r="AT547" s="36"/>
      <c r="AU547" s="20"/>
      <c r="AV547" s="20"/>
      <c r="AW547" s="20"/>
      <c r="AX547" s="20"/>
    </row>
    <row r="548" spans="1:170" s="30" customFormat="1" hidden="1" x14ac:dyDescent="0.3">
      <c r="D548" s="31"/>
      <c r="E548" s="31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32"/>
      <c r="U548" s="33"/>
      <c r="V548" s="33"/>
      <c r="W548" s="33"/>
      <c r="X548" s="33"/>
      <c r="Y548" s="32"/>
      <c r="Z548" s="33"/>
      <c r="AA548" s="33"/>
      <c r="AB548" s="33"/>
      <c r="AC548" s="33"/>
      <c r="AD548" s="34"/>
      <c r="AE548" s="33"/>
      <c r="AF548" s="32"/>
      <c r="AG548" s="33"/>
      <c r="AH548" s="33"/>
      <c r="AI548" s="33"/>
      <c r="AJ548" s="33"/>
      <c r="AK548" s="34"/>
      <c r="AL548" s="35"/>
      <c r="AM548" s="35"/>
      <c r="AN548" s="35"/>
      <c r="AO548" s="35"/>
      <c r="AP548" s="20"/>
      <c r="AQ548" s="20"/>
      <c r="AR548" s="20"/>
      <c r="AS548" s="35"/>
      <c r="AT548" s="36"/>
      <c r="AU548" s="20"/>
      <c r="AV548" s="20"/>
      <c r="AW548" s="20"/>
      <c r="AX548" s="20"/>
    </row>
    <row r="549" spans="1:170" s="30" customFormat="1" hidden="1" x14ac:dyDescent="0.3">
      <c r="D549" s="31"/>
      <c r="E549" s="31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32"/>
      <c r="U549" s="33"/>
      <c r="V549" s="33"/>
      <c r="W549" s="33"/>
      <c r="X549" s="33"/>
      <c r="Y549" s="32"/>
      <c r="Z549" s="33"/>
      <c r="AA549" s="33"/>
      <c r="AB549" s="33"/>
      <c r="AC549" s="33"/>
      <c r="AD549" s="34"/>
      <c r="AE549" s="33"/>
      <c r="AF549" s="32"/>
      <c r="AG549" s="33"/>
      <c r="AH549" s="33"/>
      <c r="AI549" s="33"/>
      <c r="AJ549" s="33"/>
      <c r="AK549" s="34"/>
      <c r="AL549" s="35"/>
      <c r="AM549" s="35"/>
      <c r="AN549" s="35"/>
      <c r="AO549" s="35"/>
      <c r="AP549" s="20"/>
      <c r="AQ549" s="20"/>
      <c r="AR549" s="20"/>
      <c r="AS549" s="35"/>
      <c r="AT549" s="36"/>
      <c r="AU549" s="20"/>
      <c r="AV549" s="20"/>
      <c r="AW549" s="20"/>
      <c r="AX549" s="20"/>
    </row>
    <row r="550" spans="1:170" s="30" customFormat="1" hidden="1" x14ac:dyDescent="0.3">
      <c r="D550" s="31"/>
      <c r="E550" s="31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32"/>
      <c r="U550" s="33"/>
      <c r="V550" s="33"/>
      <c r="W550" s="33"/>
      <c r="X550" s="33"/>
      <c r="Y550" s="32"/>
      <c r="Z550" s="33"/>
      <c r="AA550" s="33"/>
      <c r="AB550" s="33"/>
      <c r="AC550" s="33"/>
      <c r="AD550" s="34"/>
      <c r="AE550" s="33"/>
      <c r="AF550" s="32"/>
      <c r="AG550" s="33"/>
      <c r="AH550" s="33"/>
      <c r="AI550" s="33"/>
      <c r="AJ550" s="33"/>
      <c r="AK550" s="34"/>
      <c r="AL550" s="35"/>
      <c r="AM550" s="35"/>
      <c r="AN550" s="35"/>
      <c r="AO550" s="35"/>
      <c r="AP550" s="20"/>
      <c r="AQ550" s="20"/>
      <c r="AR550" s="20"/>
      <c r="AS550" s="35"/>
      <c r="AT550" s="36"/>
      <c r="AU550" s="20"/>
      <c r="AV550" s="20"/>
      <c r="AW550" s="20"/>
      <c r="AX550" s="20"/>
    </row>
    <row r="551" spans="1:170" s="30" customFormat="1" hidden="1" x14ac:dyDescent="0.3">
      <c r="D551" s="31"/>
      <c r="E551" s="31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32"/>
      <c r="U551" s="33"/>
      <c r="V551" s="33"/>
      <c r="W551" s="33"/>
      <c r="X551" s="33"/>
      <c r="Y551" s="32"/>
      <c r="Z551" s="33"/>
      <c r="AA551" s="33"/>
      <c r="AB551" s="33"/>
      <c r="AC551" s="33"/>
      <c r="AD551" s="34"/>
      <c r="AE551" s="33"/>
      <c r="AF551" s="32"/>
      <c r="AG551" s="33"/>
      <c r="AH551" s="33"/>
      <c r="AI551" s="33"/>
      <c r="AJ551" s="33"/>
      <c r="AK551" s="34"/>
      <c r="AL551" s="35"/>
      <c r="AM551" s="35"/>
      <c r="AN551" s="35"/>
      <c r="AO551" s="35"/>
      <c r="AP551" s="20"/>
      <c r="AQ551" s="20"/>
      <c r="AR551" s="20"/>
      <c r="AS551" s="35"/>
      <c r="AT551" s="36"/>
      <c r="AU551" s="20"/>
      <c r="AV551" s="20"/>
      <c r="AW551" s="20"/>
      <c r="AX551" s="20"/>
    </row>
    <row r="552" spans="1:170" s="30" customFormat="1" hidden="1" x14ac:dyDescent="0.3">
      <c r="D552" s="31"/>
      <c r="E552" s="31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32"/>
      <c r="U552" s="33"/>
      <c r="V552" s="33"/>
      <c r="W552" s="33"/>
      <c r="X552" s="33"/>
      <c r="Y552" s="32"/>
      <c r="Z552" s="33"/>
      <c r="AA552" s="33"/>
      <c r="AB552" s="33"/>
      <c r="AC552" s="33"/>
      <c r="AD552" s="34"/>
      <c r="AE552" s="33"/>
      <c r="AF552" s="32"/>
      <c r="AG552" s="33"/>
      <c r="AH552" s="33"/>
      <c r="AI552" s="33"/>
      <c r="AJ552" s="33"/>
      <c r="AK552" s="34"/>
      <c r="AL552" s="35"/>
      <c r="AM552" s="35"/>
      <c r="AN552" s="35"/>
      <c r="AO552" s="35"/>
      <c r="AP552" s="20"/>
      <c r="AQ552" s="20"/>
      <c r="AR552" s="20"/>
      <c r="AS552" s="35"/>
      <c r="AT552" s="36"/>
      <c r="AU552" s="20"/>
      <c r="AV552" s="20"/>
      <c r="AW552" s="20"/>
      <c r="AX552" s="20"/>
    </row>
    <row r="553" spans="1:170" s="30" customFormat="1" hidden="1" x14ac:dyDescent="0.3">
      <c r="D553" s="31"/>
      <c r="E553" s="31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32"/>
      <c r="U553" s="33"/>
      <c r="V553" s="33"/>
      <c r="W553" s="33"/>
      <c r="X553" s="33"/>
      <c r="Y553" s="32"/>
      <c r="Z553" s="33"/>
      <c r="AA553" s="33"/>
      <c r="AB553" s="33"/>
      <c r="AC553" s="33"/>
      <c r="AD553" s="34"/>
      <c r="AE553" s="33"/>
      <c r="AF553" s="32"/>
      <c r="AG553" s="33"/>
      <c r="AH553" s="33"/>
      <c r="AI553" s="33"/>
      <c r="AJ553" s="33"/>
      <c r="AK553" s="34"/>
      <c r="AL553" s="35"/>
      <c r="AM553" s="35"/>
      <c r="AN553" s="35"/>
      <c r="AO553" s="35"/>
      <c r="AP553" s="20"/>
      <c r="AQ553" s="20"/>
      <c r="AR553" s="20"/>
      <c r="AS553" s="35"/>
      <c r="AT553" s="36"/>
      <c r="AU553" s="20"/>
      <c r="AV553" s="20"/>
      <c r="AW553" s="20"/>
      <c r="AX553" s="20"/>
    </row>
    <row r="554" spans="1:170" s="30" customFormat="1" hidden="1" x14ac:dyDescent="0.3">
      <c r="D554" s="31"/>
      <c r="E554" s="31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32"/>
      <c r="U554" s="33"/>
      <c r="V554" s="33"/>
      <c r="W554" s="33"/>
      <c r="X554" s="33"/>
      <c r="Y554" s="32"/>
      <c r="Z554" s="33"/>
      <c r="AA554" s="33"/>
      <c r="AB554" s="33"/>
      <c r="AC554" s="33"/>
      <c r="AD554" s="34"/>
      <c r="AE554" s="33"/>
      <c r="AF554" s="32"/>
      <c r="AG554" s="33"/>
      <c r="AH554" s="33"/>
      <c r="AI554" s="33"/>
      <c r="AJ554" s="33"/>
      <c r="AK554" s="34"/>
      <c r="AL554" s="35"/>
      <c r="AM554" s="35"/>
      <c r="AN554" s="35"/>
      <c r="AO554" s="35"/>
      <c r="AP554" s="20"/>
      <c r="AQ554" s="20"/>
      <c r="AR554" s="20"/>
      <c r="AS554" s="35"/>
      <c r="AT554" s="36"/>
      <c r="AU554" s="20"/>
      <c r="AV554" s="20"/>
      <c r="AW554" s="20"/>
      <c r="AX554" s="20"/>
    </row>
    <row r="555" spans="1:170" s="30" customFormat="1" hidden="1" x14ac:dyDescent="0.3">
      <c r="D555" s="31"/>
      <c r="E555" s="31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32"/>
      <c r="U555" s="33"/>
      <c r="V555" s="33"/>
      <c r="W555" s="33"/>
      <c r="X555" s="33"/>
      <c r="Y555" s="32"/>
      <c r="Z555" s="33"/>
      <c r="AA555" s="33"/>
      <c r="AB555" s="33"/>
      <c r="AC555" s="33"/>
      <c r="AD555" s="34"/>
      <c r="AE555" s="33"/>
      <c r="AF555" s="32"/>
      <c r="AG555" s="33"/>
      <c r="AH555" s="33"/>
      <c r="AI555" s="33"/>
      <c r="AJ555" s="33"/>
      <c r="AK555" s="34"/>
      <c r="AL555" s="35"/>
      <c r="AM555" s="35"/>
      <c r="AN555" s="35"/>
      <c r="AO555" s="35"/>
      <c r="AP555" s="20"/>
      <c r="AQ555" s="20"/>
      <c r="AR555" s="20"/>
      <c r="AS555" s="35"/>
      <c r="AT555" s="36"/>
      <c r="AU555" s="20"/>
      <c r="AV555" s="20"/>
      <c r="AW555" s="20"/>
      <c r="AX555" s="20"/>
    </row>
    <row r="556" spans="1:170" s="29" customFormat="1" hidden="1" x14ac:dyDescent="0.3">
      <c r="A556" s="30"/>
      <c r="B556" s="30"/>
      <c r="C556" s="30"/>
      <c r="D556" s="31"/>
      <c r="E556" s="31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32"/>
      <c r="U556" s="33"/>
      <c r="V556" s="33"/>
      <c r="W556" s="33"/>
      <c r="X556" s="33"/>
      <c r="Y556" s="32"/>
      <c r="Z556" s="33"/>
      <c r="AA556" s="33"/>
      <c r="AB556" s="33"/>
      <c r="AC556" s="33"/>
      <c r="AD556" s="34"/>
      <c r="AE556" s="33"/>
      <c r="AF556" s="32"/>
      <c r="AG556" s="33"/>
      <c r="AH556" s="33"/>
      <c r="AI556" s="33"/>
      <c r="AJ556" s="33"/>
      <c r="AK556" s="34"/>
      <c r="AL556" s="35"/>
      <c r="AM556" s="35"/>
      <c r="AN556" s="35"/>
      <c r="AO556" s="35"/>
      <c r="AP556" s="20"/>
      <c r="AQ556" s="20"/>
      <c r="AR556" s="20"/>
      <c r="AS556" s="35"/>
      <c r="AT556" s="36"/>
      <c r="AU556" s="20"/>
      <c r="AV556" s="20"/>
      <c r="AW556" s="20"/>
      <c r="AX556" s="2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30"/>
      <c r="DL556" s="30"/>
      <c r="DM556" s="30"/>
      <c r="DN556" s="30"/>
      <c r="DO556" s="30"/>
      <c r="DP556" s="30"/>
      <c r="DQ556" s="30"/>
      <c r="DR556" s="30"/>
      <c r="DS556" s="30"/>
      <c r="DT556" s="30"/>
      <c r="DU556" s="30"/>
      <c r="DV556" s="30"/>
      <c r="DW556" s="30"/>
      <c r="DX556" s="30"/>
      <c r="DY556" s="30"/>
      <c r="DZ556" s="30"/>
      <c r="EA556" s="30"/>
      <c r="EB556" s="30"/>
      <c r="EC556" s="30"/>
      <c r="ED556" s="30"/>
      <c r="EE556" s="30"/>
      <c r="EF556" s="30"/>
      <c r="EG556" s="30"/>
      <c r="EH556" s="30"/>
      <c r="EI556" s="30"/>
      <c r="EJ556" s="30"/>
      <c r="EK556" s="30"/>
      <c r="EL556" s="30"/>
      <c r="EM556" s="30"/>
      <c r="EN556" s="30"/>
      <c r="EO556" s="30"/>
      <c r="EP556" s="30"/>
      <c r="EQ556" s="30"/>
      <c r="ER556" s="30"/>
      <c r="ES556" s="30"/>
      <c r="ET556" s="30"/>
      <c r="EU556" s="30"/>
      <c r="EV556" s="30"/>
      <c r="EW556" s="30"/>
      <c r="EX556" s="30"/>
      <c r="EY556" s="30"/>
      <c r="EZ556" s="30"/>
      <c r="FA556" s="30"/>
      <c r="FB556" s="30"/>
      <c r="FC556" s="30"/>
      <c r="FD556" s="30"/>
      <c r="FE556" s="30"/>
      <c r="FF556" s="30"/>
      <c r="FG556" s="30"/>
      <c r="FH556" s="30"/>
      <c r="FI556" s="30"/>
      <c r="FJ556" s="30"/>
      <c r="FK556" s="30"/>
      <c r="FL556" s="30"/>
      <c r="FM556" s="30"/>
      <c r="FN556" s="30"/>
    </row>
    <row r="557" spans="1:170" hidden="1" x14ac:dyDescent="0.3">
      <c r="A557" s="29"/>
      <c r="B557" s="29"/>
      <c r="C557" s="29"/>
      <c r="D557" s="22"/>
      <c r="E557" s="22"/>
      <c r="F557" s="23"/>
      <c r="G557" s="23"/>
      <c r="H557" s="23"/>
      <c r="I557" s="20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4"/>
      <c r="U557" s="25"/>
      <c r="V557" s="25"/>
      <c r="W557" s="25"/>
      <c r="X557" s="25"/>
      <c r="Y557" s="24"/>
      <c r="Z557" s="25"/>
      <c r="AA557" s="25"/>
      <c r="AB557" s="25"/>
      <c r="AC557" s="25"/>
      <c r="AD557" s="26"/>
      <c r="AE557" s="25"/>
      <c r="AF557" s="24"/>
      <c r="AG557" s="25"/>
      <c r="AH557" s="25"/>
      <c r="AI557" s="25"/>
      <c r="AJ557" s="25"/>
      <c r="AK557" s="26"/>
      <c r="AL557" s="27"/>
      <c r="AM557" s="27"/>
      <c r="AN557" s="27"/>
      <c r="AO557" s="27"/>
      <c r="AP557" s="23"/>
      <c r="AQ557" s="23"/>
      <c r="AR557" s="23"/>
      <c r="AS557" s="27"/>
      <c r="AT557" s="28"/>
      <c r="AU557" s="23"/>
      <c r="AV557" s="23"/>
      <c r="AW557" s="23"/>
      <c r="AX557" s="38"/>
    </row>
    <row r="558" spans="1:170" hidden="1" x14ac:dyDescent="0.3">
      <c r="I558" s="20"/>
    </row>
    <row r="559" spans="1:170" hidden="1" x14ac:dyDescent="0.3">
      <c r="I559" s="20"/>
    </row>
    <row r="560" spans="1:170" hidden="1" x14ac:dyDescent="0.3">
      <c r="I560" s="20"/>
    </row>
  </sheetData>
  <dataValidations count="1">
    <dataValidation allowBlank="1" showInputMessage="1" showErrorMessage="1" promptTitle="Regional Services Note." prompt="Statistics from Fairbanks and Juneau have been adjusted so that statistics for Regional Services can be displayed at the bottom of this spreadsheet." sqref="A3"/>
  </dataValidations>
  <hyperlinks>
    <hyperlink ref="A2" r:id="rId1"/>
  </hyperlinks>
  <pageMargins left="0.2" right="0.2" top="0.5" bottom="0.5" header="0.3" footer="0.3"/>
  <pageSetup orientation="landscape" horizontalDpi="1200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FY1993 Data (sheet 1 of 1)</vt:lpstr>
      <vt:lpstr>'FY1993 Data (sheet 1 of 1)'!Print_Area</vt:lpstr>
      <vt:lpstr>'FY1993 Data (sheet 1 of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FY1993 Alaska Public Library Statistics</dc:title>
  <dc:creator/>
  <cp:lastModifiedBy/>
  <dcterms:created xsi:type="dcterms:W3CDTF">2018-11-19T20:14:24Z</dcterms:created>
  <dcterms:modified xsi:type="dcterms:W3CDTF">2019-02-15T21:50:15Z</dcterms:modified>
</cp:coreProperties>
</file>